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40" yWindow="360" windowWidth="8955" windowHeight="10755"/>
  </bookViews>
  <sheets>
    <sheet name="Tabel" sheetId="1" r:id="rId1"/>
  </sheets>
  <calcPr calcId="145621"/>
</workbook>
</file>

<file path=xl/calcChain.xml><?xml version="1.0" encoding="utf-8"?>
<calcChain xmlns="http://schemas.openxmlformats.org/spreadsheetml/2006/main">
  <c r="AN39" i="1" l="1"/>
  <c r="AK39" i="1"/>
  <c r="AH39" i="1"/>
  <c r="AE39" i="1"/>
  <c r="AB39" i="1"/>
  <c r="Y39" i="1"/>
  <c r="V39" i="1"/>
  <c r="S39" i="1"/>
  <c r="P39" i="1"/>
  <c r="M39" i="1"/>
  <c r="J39" i="1"/>
  <c r="G39" i="1"/>
  <c r="D39" i="1"/>
  <c r="AN42" i="1"/>
  <c r="AN41" i="1"/>
  <c r="AK42" i="1"/>
  <c r="AK41" i="1"/>
  <c r="AH42" i="1"/>
  <c r="AH41" i="1"/>
  <c r="AE42" i="1"/>
  <c r="AE41" i="1"/>
  <c r="AB42" i="1"/>
  <c r="AB41" i="1"/>
  <c r="Y42" i="1"/>
  <c r="Y41" i="1"/>
  <c r="V42" i="1"/>
  <c r="V41" i="1"/>
  <c r="S42" i="1"/>
  <c r="S41" i="1"/>
  <c r="P42" i="1"/>
  <c r="P41" i="1"/>
  <c r="M42" i="1"/>
  <c r="M41" i="1"/>
  <c r="J42" i="1"/>
  <c r="J41" i="1"/>
  <c r="G42" i="1"/>
  <c r="G41" i="1"/>
  <c r="D42" i="1"/>
  <c r="D41" i="1"/>
  <c r="AN44" i="1"/>
  <c r="AK44" i="1"/>
  <c r="AH44" i="1"/>
  <c r="AE44" i="1"/>
  <c r="AB44" i="1"/>
  <c r="Y44" i="1"/>
  <c r="V44" i="1"/>
  <c r="S44" i="1"/>
  <c r="P44" i="1"/>
  <c r="M44" i="1"/>
  <c r="J44" i="1"/>
  <c r="G44" i="1"/>
  <c r="D44" i="1"/>
  <c r="AR44" i="1" l="1"/>
  <c r="AH48" i="1" l="1"/>
  <c r="AR48" i="1" s="1"/>
  <c r="AH46" i="1"/>
  <c r="AH43" i="1"/>
  <c r="AH36" i="1"/>
  <c r="AH35" i="1"/>
  <c r="AH34" i="1"/>
  <c r="AH33" i="1"/>
  <c r="AH32" i="1"/>
  <c r="AH22" i="1"/>
  <c r="AH21" i="1"/>
  <c r="AH20" i="1"/>
  <c r="AH16" i="1"/>
  <c r="AH15" i="1"/>
  <c r="AH14" i="1"/>
  <c r="V48" i="1" l="1"/>
  <c r="AP31" i="1"/>
  <c r="AP25" i="1"/>
  <c r="AP26" i="1"/>
  <c r="AP28" i="1"/>
  <c r="AP30" i="1"/>
  <c r="AP29" i="1"/>
  <c r="AP27" i="1"/>
  <c r="AP24" i="1"/>
  <c r="AP23" i="1"/>
  <c r="AP22" i="1"/>
  <c r="AP21" i="1"/>
  <c r="AP45" i="1"/>
  <c r="AP19" i="1"/>
  <c r="AP18" i="1"/>
  <c r="AP17" i="1"/>
  <c r="AP16" i="1"/>
  <c r="AP15" i="1"/>
  <c r="AP41" i="1"/>
  <c r="AP42" i="1"/>
  <c r="AP43" i="1"/>
  <c r="AP34" i="1"/>
  <c r="AP32" i="1"/>
  <c r="AP33" i="1"/>
  <c r="AP36" i="1"/>
  <c r="AP35" i="1"/>
  <c r="AP37" i="1"/>
  <c r="AP39" i="1"/>
  <c r="AP38" i="1"/>
  <c r="AP47" i="1"/>
  <c r="AP49" i="1"/>
  <c r="AP48" i="1"/>
  <c r="AP46" i="1"/>
  <c r="AP20" i="1"/>
  <c r="AP44" i="1"/>
  <c r="AP40" i="1"/>
  <c r="AP14" i="1"/>
  <c r="AP12" i="1"/>
  <c r="AP11" i="1"/>
  <c r="AP10" i="1"/>
  <c r="AP13" i="1"/>
  <c r="AH10" i="1" l="1"/>
  <c r="AE22" i="1"/>
  <c r="AE20" i="1" l="1"/>
  <c r="AE35" i="1"/>
  <c r="AE34" i="1"/>
  <c r="AE15" i="1"/>
  <c r="AE10" i="1"/>
  <c r="AE46" i="1"/>
  <c r="AE36" i="1"/>
  <c r="AE43" i="1"/>
  <c r="AE16" i="1"/>
  <c r="AE14" i="1"/>
  <c r="AE48" i="1"/>
  <c r="AE33" i="1"/>
  <c r="AE21" i="1"/>
  <c r="AE32" i="1"/>
  <c r="AN22" i="1"/>
  <c r="AN21" i="1"/>
  <c r="AN16" i="1"/>
  <c r="AN15" i="1"/>
  <c r="AN43" i="1"/>
  <c r="AN34" i="1"/>
  <c r="AN32" i="1"/>
  <c r="AN33" i="1"/>
  <c r="AN36" i="1"/>
  <c r="AN35" i="1"/>
  <c r="AN48" i="1"/>
  <c r="AN46" i="1"/>
  <c r="AN20" i="1"/>
  <c r="AN14" i="1"/>
  <c r="AN10" i="1"/>
  <c r="AB22" i="1"/>
  <c r="AB21" i="1"/>
  <c r="AB16" i="1"/>
  <c r="AB15" i="1"/>
  <c r="AB43" i="1"/>
  <c r="AB34" i="1"/>
  <c r="AB32" i="1"/>
  <c r="AB33" i="1"/>
  <c r="AB36" i="1"/>
  <c r="AB35" i="1"/>
  <c r="AB48" i="1"/>
  <c r="AB46" i="1"/>
  <c r="AB20" i="1"/>
  <c r="AB14" i="1"/>
  <c r="Y22" i="1"/>
  <c r="Y21" i="1"/>
  <c r="Y16" i="1"/>
  <c r="Y15" i="1"/>
  <c r="Y43" i="1"/>
  <c r="Y34" i="1"/>
  <c r="Y32" i="1"/>
  <c r="Y33" i="1"/>
  <c r="Y36" i="1"/>
  <c r="Y35" i="1"/>
  <c r="Y48" i="1"/>
  <c r="Y46" i="1"/>
  <c r="Y20" i="1"/>
  <c r="Y14" i="1"/>
  <c r="Y10" i="1"/>
  <c r="V22" i="1"/>
  <c r="V21" i="1"/>
  <c r="V16" i="1"/>
  <c r="V15" i="1"/>
  <c r="V43" i="1"/>
  <c r="V34" i="1"/>
  <c r="V32" i="1"/>
  <c r="V33" i="1"/>
  <c r="V36" i="1"/>
  <c r="V35" i="1"/>
  <c r="V46" i="1"/>
  <c r="V20" i="1"/>
  <c r="V14" i="1"/>
  <c r="V10" i="1"/>
  <c r="S22" i="1"/>
  <c r="S21" i="1"/>
  <c r="S16" i="1"/>
  <c r="S15" i="1"/>
  <c r="S43" i="1"/>
  <c r="S34" i="1"/>
  <c r="S32" i="1"/>
  <c r="S33" i="1"/>
  <c r="S36" i="1"/>
  <c r="S35" i="1"/>
  <c r="S48" i="1"/>
  <c r="S46" i="1"/>
  <c r="S20" i="1"/>
  <c r="S14" i="1"/>
  <c r="S10" i="1"/>
  <c r="M33" i="1"/>
  <c r="P22" i="1"/>
  <c r="P21" i="1"/>
  <c r="P16" i="1"/>
  <c r="P15" i="1"/>
  <c r="P43" i="1"/>
  <c r="P34" i="1"/>
  <c r="P32" i="1"/>
  <c r="P33" i="1"/>
  <c r="P36" i="1"/>
  <c r="P35" i="1"/>
  <c r="P48" i="1"/>
  <c r="P46" i="1"/>
  <c r="P20" i="1"/>
  <c r="P14" i="1"/>
  <c r="P10" i="1"/>
  <c r="M22" i="1"/>
  <c r="M21" i="1"/>
  <c r="M16" i="1"/>
  <c r="M15" i="1"/>
  <c r="M43" i="1"/>
  <c r="M34" i="1"/>
  <c r="M32" i="1"/>
  <c r="M36" i="1"/>
  <c r="M35" i="1"/>
  <c r="M48" i="1"/>
  <c r="M46" i="1"/>
  <c r="M20" i="1"/>
  <c r="M14" i="1"/>
  <c r="M10" i="1"/>
  <c r="J22" i="1"/>
  <c r="J21" i="1"/>
  <c r="J16" i="1"/>
  <c r="J15" i="1"/>
  <c r="J43" i="1"/>
  <c r="J34" i="1"/>
  <c r="J32" i="1"/>
  <c r="J33" i="1"/>
  <c r="J36" i="1"/>
  <c r="J35" i="1"/>
  <c r="J48" i="1"/>
  <c r="J46" i="1"/>
  <c r="J20" i="1"/>
  <c r="J14" i="1"/>
  <c r="J10" i="1"/>
  <c r="G22" i="1"/>
  <c r="G21" i="1"/>
  <c r="G16" i="1"/>
  <c r="G15" i="1"/>
  <c r="G43" i="1"/>
  <c r="G34" i="1"/>
  <c r="G32" i="1"/>
  <c r="G33" i="1"/>
  <c r="G36" i="1"/>
  <c r="G35" i="1"/>
  <c r="G48" i="1"/>
  <c r="G46" i="1"/>
  <c r="G20" i="1"/>
  <c r="G14" i="1"/>
  <c r="G10" i="1"/>
  <c r="D22" i="1"/>
  <c r="D21" i="1"/>
  <c r="D16" i="1"/>
  <c r="D15" i="1"/>
  <c r="D43" i="1"/>
  <c r="D34" i="1"/>
  <c r="D32" i="1"/>
  <c r="D33" i="1"/>
  <c r="D36" i="1"/>
  <c r="D35" i="1"/>
  <c r="D48" i="1"/>
  <c r="D46" i="1"/>
  <c r="D20" i="1"/>
  <c r="D14" i="1"/>
  <c r="D10" i="1"/>
  <c r="AB10" i="1"/>
  <c r="AK22" i="1"/>
  <c r="AK21" i="1"/>
  <c r="AK16" i="1"/>
  <c r="AK15" i="1"/>
  <c r="AK43" i="1"/>
  <c r="AK34" i="1"/>
  <c r="AK32" i="1"/>
  <c r="AK33" i="1"/>
  <c r="AK36" i="1"/>
  <c r="AK35" i="1"/>
  <c r="AK48" i="1"/>
  <c r="AK46" i="1"/>
  <c r="AK20" i="1"/>
  <c r="AK14" i="1"/>
  <c r="AK10" i="1"/>
  <c r="AR10" i="1" l="1"/>
  <c r="AR46" i="1"/>
  <c r="AR36" i="1"/>
  <c r="AR43" i="1"/>
  <c r="AR16" i="1"/>
  <c r="AR14" i="1"/>
  <c r="AR33" i="1"/>
  <c r="AR42" i="1"/>
  <c r="AR21" i="1"/>
  <c r="AR39" i="1"/>
  <c r="AR32" i="1"/>
  <c r="AR41" i="1"/>
  <c r="AR22" i="1"/>
  <c r="AR20" i="1"/>
  <c r="AR35" i="1"/>
  <c r="AR34" i="1"/>
  <c r="AR15" i="1"/>
  <c r="AO5" i="1"/>
  <c r="AO6" i="1"/>
  <c r="AO7" i="1"/>
  <c r="AO8" i="1"/>
  <c r="AO13" i="1"/>
  <c r="AO10" i="1"/>
  <c r="AO11" i="1"/>
  <c r="AO12" i="1"/>
  <c r="AO14" i="1"/>
  <c r="AO40" i="1"/>
  <c r="AO44" i="1"/>
  <c r="AO20" i="1"/>
  <c r="AO46" i="1"/>
  <c r="AO48" i="1"/>
  <c r="AO49" i="1"/>
  <c r="AO47" i="1"/>
  <c r="AO38" i="1"/>
  <c r="AO39" i="1"/>
  <c r="AO37" i="1"/>
  <c r="AO35" i="1"/>
  <c r="AO36" i="1"/>
  <c r="AO33" i="1"/>
  <c r="AO32" i="1"/>
  <c r="AO34" i="1"/>
  <c r="AO43" i="1"/>
  <c r="AO42" i="1"/>
  <c r="AO41" i="1"/>
  <c r="AO15" i="1"/>
  <c r="AO16" i="1"/>
  <c r="AO17" i="1"/>
  <c r="AO18" i="1"/>
  <c r="AO19" i="1"/>
  <c r="AO45" i="1"/>
  <c r="AO21" i="1"/>
  <c r="AO22" i="1"/>
  <c r="AO23" i="1"/>
  <c r="AO24" i="1"/>
  <c r="AO27" i="1"/>
  <c r="AO29" i="1"/>
  <c r="AO30" i="1"/>
  <c r="AO28" i="1"/>
  <c r="AO26" i="1"/>
  <c r="AO25" i="1"/>
  <c r="AO31" i="1"/>
  <c r="N50" i="1"/>
  <c r="Z50" i="1"/>
  <c r="E50" i="1"/>
  <c r="T50" i="1"/>
  <c r="Q50" i="1"/>
  <c r="H50" i="1"/>
  <c r="AI50" i="1"/>
  <c r="B50" i="1"/>
  <c r="AC50" i="1"/>
  <c r="K50" i="1"/>
  <c r="AF50" i="1"/>
  <c r="W50" i="1"/>
  <c r="AL50" i="1"/>
  <c r="AR50" i="1" l="1"/>
  <c r="AO50" i="1"/>
</calcChain>
</file>

<file path=xl/sharedStrings.xml><?xml version="1.0" encoding="utf-8"?>
<sst xmlns="http://schemas.openxmlformats.org/spreadsheetml/2006/main" count="91" uniqueCount="67">
  <si>
    <t>Bornholm</t>
  </si>
  <si>
    <t>Fyn</t>
  </si>
  <si>
    <t>København</t>
  </si>
  <si>
    <t>Nordjylland</t>
  </si>
  <si>
    <t>Nordsjælland</t>
  </si>
  <si>
    <t>Nordvestjylland</t>
  </si>
  <si>
    <t>Storstrøm</t>
  </si>
  <si>
    <t>Sydvestjylland</t>
  </si>
  <si>
    <t>Sydøstjylland</t>
  </si>
  <si>
    <t>Sønderjylland</t>
  </si>
  <si>
    <t>Vestjylland</t>
  </si>
  <si>
    <t>Vestsjælland</t>
  </si>
  <si>
    <t>Østjylland</t>
  </si>
  <si>
    <t>%</t>
  </si>
  <si>
    <t>Hele landet</t>
  </si>
  <si>
    <t>Stedfasthed</t>
  </si>
  <si>
    <t>Total</t>
  </si>
  <si>
    <t>Landstotal</t>
  </si>
  <si>
    <r>
      <t xml:space="preserve">Appendiks 1. </t>
    </r>
    <r>
      <rPr>
        <sz val="11"/>
        <color theme="1"/>
        <rFont val="Calibri"/>
        <family val="2"/>
        <scheme val="minor"/>
      </rPr>
      <t>De gennemsnitlige daglige maksimumforekomster af 40 fuglearter i de undersøgte haver i Danmark 2007-11 fordelt på landsdele (DOFs lokalafdelinger). Røde tal angiver procenten af tællinger med arten, mens blå tal angiver de estimerede antal individer af stedfaste arter om vinteren (dvs. undtagen mere strejfende [flok-]fugle; se teksten).</t>
    </r>
  </si>
  <si>
    <r>
      <t xml:space="preserve">Fasan </t>
    </r>
    <r>
      <rPr>
        <i/>
        <sz val="11"/>
        <rFont val="Calibri"/>
        <family val="2"/>
        <scheme val="minor"/>
      </rPr>
      <t>Phasianus colchicus</t>
    </r>
  </si>
  <si>
    <r>
      <t xml:space="preserve">Ringdue </t>
    </r>
    <r>
      <rPr>
        <i/>
        <sz val="11"/>
        <rFont val="Calibri"/>
        <family val="2"/>
        <scheme val="minor"/>
      </rPr>
      <t>Columba palumbus</t>
    </r>
  </si>
  <si>
    <r>
      <t xml:space="preserve">Tyrkerdue </t>
    </r>
    <r>
      <rPr>
        <i/>
        <sz val="11"/>
        <color theme="1"/>
        <rFont val="Calibri"/>
        <family val="2"/>
        <scheme val="minor"/>
      </rPr>
      <t>Streptopelia decaocto</t>
    </r>
  </si>
  <si>
    <r>
      <t xml:space="preserve">Spurvehøg </t>
    </r>
    <r>
      <rPr>
        <i/>
        <sz val="11"/>
        <rFont val="Calibri"/>
        <family val="2"/>
        <scheme val="minor"/>
      </rPr>
      <t>Accipiter nisus</t>
    </r>
  </si>
  <si>
    <r>
      <t xml:space="preserve">Stor Flagspætte </t>
    </r>
    <r>
      <rPr>
        <i/>
        <sz val="11"/>
        <rFont val="Calibri"/>
        <family val="2"/>
        <scheme val="minor"/>
      </rPr>
      <t>Dendrocopos major</t>
    </r>
  </si>
  <si>
    <r>
      <t xml:space="preserve">Skovskade </t>
    </r>
    <r>
      <rPr>
        <i/>
        <sz val="11"/>
        <rFont val="Calibri"/>
        <family val="2"/>
        <scheme val="minor"/>
      </rPr>
      <t>Garrulus glandarius</t>
    </r>
  </si>
  <si>
    <r>
      <t xml:space="preserve">Husskade </t>
    </r>
    <r>
      <rPr>
        <i/>
        <sz val="11"/>
        <rFont val="Calibri"/>
        <family val="2"/>
        <scheme val="minor"/>
      </rPr>
      <t>Pica pica</t>
    </r>
  </si>
  <si>
    <r>
      <t xml:space="preserve">Allike </t>
    </r>
    <r>
      <rPr>
        <i/>
        <sz val="11"/>
        <rFont val="Calibri"/>
        <family val="2"/>
        <scheme val="minor"/>
      </rPr>
      <t>Corvus monedula</t>
    </r>
    <r>
      <rPr>
        <sz val="11"/>
        <rFont val="Calibri"/>
        <family val="2"/>
        <scheme val="minor"/>
      </rPr>
      <t>a</t>
    </r>
  </si>
  <si>
    <r>
      <t xml:space="preserve">Råge </t>
    </r>
    <r>
      <rPr>
        <i/>
        <sz val="11"/>
        <color theme="1"/>
        <rFont val="Calibri"/>
        <family val="2"/>
        <scheme val="minor"/>
      </rPr>
      <t>Corvus frugilegus</t>
    </r>
  </si>
  <si>
    <r>
      <t xml:space="preserve">Krage </t>
    </r>
    <r>
      <rPr>
        <i/>
        <sz val="11"/>
        <rFont val="Calibri"/>
        <family val="2"/>
        <scheme val="minor"/>
      </rPr>
      <t>Corvus corone</t>
    </r>
  </si>
  <si>
    <r>
      <t xml:space="preserve">Jernspurv </t>
    </r>
    <r>
      <rPr>
        <i/>
        <sz val="11"/>
        <rFont val="Calibri"/>
        <family val="2"/>
        <scheme val="minor"/>
      </rPr>
      <t>Prunella modularis</t>
    </r>
  </si>
  <si>
    <r>
      <t xml:space="preserve">Gråspurv </t>
    </r>
    <r>
      <rPr>
        <i/>
        <sz val="11"/>
        <color theme="1"/>
        <rFont val="Calibri"/>
        <family val="2"/>
        <scheme val="minor"/>
      </rPr>
      <t>Passer domesticus</t>
    </r>
  </si>
  <si>
    <r>
      <t xml:space="preserve">Skovspurv </t>
    </r>
    <r>
      <rPr>
        <i/>
        <sz val="11"/>
        <rFont val="Calibri"/>
        <family val="2"/>
        <scheme val="minor"/>
      </rPr>
      <t>Passer montanus</t>
    </r>
  </si>
  <si>
    <r>
      <t xml:space="preserve">Bogfinke </t>
    </r>
    <r>
      <rPr>
        <i/>
        <sz val="11"/>
        <rFont val="Calibri"/>
        <family val="2"/>
        <scheme val="minor"/>
      </rPr>
      <t>Fringilla coelebs</t>
    </r>
  </si>
  <si>
    <r>
      <t xml:space="preserve">Kvækerfinke </t>
    </r>
    <r>
      <rPr>
        <i/>
        <sz val="11"/>
        <color theme="1"/>
        <rFont val="Calibri"/>
        <family val="2"/>
        <scheme val="minor"/>
      </rPr>
      <t>Fringilla montifringilla</t>
    </r>
  </si>
  <si>
    <r>
      <t xml:space="preserve">Kernebider </t>
    </r>
    <r>
      <rPr>
        <i/>
        <sz val="11"/>
        <rFont val="Calibri"/>
        <family val="2"/>
        <scheme val="minor"/>
      </rPr>
      <t>Coccothraustes coccothraustes</t>
    </r>
  </si>
  <si>
    <r>
      <t xml:space="preserve">Dompap </t>
    </r>
    <r>
      <rPr>
        <i/>
        <sz val="11"/>
        <rFont val="Calibri"/>
        <family val="2"/>
        <scheme val="minor"/>
      </rPr>
      <t>Pyrrhula pyrrhula</t>
    </r>
  </si>
  <si>
    <r>
      <t xml:space="preserve">Grønirisk </t>
    </r>
    <r>
      <rPr>
        <i/>
        <sz val="11"/>
        <rFont val="Calibri"/>
        <family val="2"/>
        <scheme val="minor"/>
      </rPr>
      <t>Carduelis chloris</t>
    </r>
  </si>
  <si>
    <r>
      <t xml:space="preserve">Gråsisken </t>
    </r>
    <r>
      <rPr>
        <i/>
        <sz val="11"/>
        <rFont val="Calibri"/>
        <family val="2"/>
        <scheme val="minor"/>
      </rPr>
      <t>Acanthis flammea</t>
    </r>
  </si>
  <si>
    <r>
      <t xml:space="preserve">Stillits </t>
    </r>
    <r>
      <rPr>
        <i/>
        <sz val="11"/>
        <rFont val="Calibri"/>
        <family val="2"/>
        <scheme val="minor"/>
      </rPr>
      <t>Carduelis carduelis</t>
    </r>
  </si>
  <si>
    <r>
      <t xml:space="preserve">Grønsisken </t>
    </r>
    <r>
      <rPr>
        <i/>
        <sz val="11"/>
        <rFont val="Calibri"/>
        <family val="2"/>
        <scheme val="minor"/>
      </rPr>
      <t>Spinus spinus</t>
    </r>
  </si>
  <si>
    <r>
      <t xml:space="preserve">Gulspurv </t>
    </r>
    <r>
      <rPr>
        <i/>
        <sz val="11"/>
        <rFont val="Calibri"/>
        <family val="2"/>
        <scheme val="minor"/>
      </rPr>
      <t>Emberiza citrinella</t>
    </r>
  </si>
  <si>
    <r>
      <t xml:space="preserve">Sortmejse </t>
    </r>
    <r>
      <rPr>
        <i/>
        <sz val="11"/>
        <rFont val="Calibri"/>
        <family val="2"/>
        <scheme val="minor"/>
      </rPr>
      <t>Periparus ater</t>
    </r>
  </si>
  <si>
    <r>
      <t xml:space="preserve">Topmejse </t>
    </r>
    <r>
      <rPr>
        <i/>
        <sz val="11"/>
        <rFont val="Calibri"/>
        <family val="2"/>
        <scheme val="minor"/>
      </rPr>
      <t>Lophophanes cristatus</t>
    </r>
  </si>
  <si>
    <r>
      <t xml:space="preserve">Sumpmejse </t>
    </r>
    <r>
      <rPr>
        <i/>
        <sz val="11"/>
        <rFont val="Calibri"/>
        <family val="2"/>
        <scheme val="minor"/>
      </rPr>
      <t>Poecile palustris</t>
    </r>
  </si>
  <si>
    <r>
      <t xml:space="preserve">Blåmejse </t>
    </r>
    <r>
      <rPr>
        <i/>
        <sz val="11"/>
        <rFont val="Calibri"/>
        <family val="2"/>
        <scheme val="minor"/>
      </rPr>
      <t>Cyanistes caeruleus</t>
    </r>
  </si>
  <si>
    <r>
      <t xml:space="preserve">Musvit </t>
    </r>
    <r>
      <rPr>
        <i/>
        <sz val="11"/>
        <rFont val="Calibri"/>
        <family val="2"/>
        <scheme val="minor"/>
      </rPr>
      <t>Parus major</t>
    </r>
  </si>
  <si>
    <r>
      <t xml:space="preserve">Halemejse </t>
    </r>
    <r>
      <rPr>
        <i/>
        <sz val="11"/>
        <rFont val="Calibri"/>
        <family val="2"/>
        <scheme val="minor"/>
      </rPr>
      <t>Aegithalos caudatus</t>
    </r>
  </si>
  <si>
    <r>
      <t xml:space="preserve">Munk </t>
    </r>
    <r>
      <rPr>
        <i/>
        <sz val="11"/>
        <rFont val="Calibri"/>
        <family val="2"/>
        <scheme val="minor"/>
      </rPr>
      <t>Sylvia atricapilla</t>
    </r>
  </si>
  <si>
    <r>
      <t xml:space="preserve">Fuglekonge </t>
    </r>
    <r>
      <rPr>
        <i/>
        <sz val="11"/>
        <rFont val="Calibri"/>
        <family val="2"/>
        <scheme val="minor"/>
      </rPr>
      <t>Regulus regulus</t>
    </r>
  </si>
  <si>
    <r>
      <t xml:space="preserve">Silkehale </t>
    </r>
    <r>
      <rPr>
        <i/>
        <sz val="11"/>
        <color theme="1"/>
        <rFont val="Calibri"/>
        <family val="2"/>
        <scheme val="minor"/>
      </rPr>
      <t>Bombycilla garrulus</t>
    </r>
  </si>
  <si>
    <r>
      <t xml:space="preserve">Træløber </t>
    </r>
    <r>
      <rPr>
        <i/>
        <sz val="11"/>
        <rFont val="Calibri"/>
        <family val="2"/>
        <scheme val="minor"/>
      </rPr>
      <t>Certhia familiaris</t>
    </r>
  </si>
  <si>
    <r>
      <t xml:space="preserve">Spætmejse </t>
    </r>
    <r>
      <rPr>
        <i/>
        <sz val="11"/>
        <rFont val="Calibri"/>
        <family val="2"/>
        <scheme val="minor"/>
      </rPr>
      <t>Sitta europaea</t>
    </r>
  </si>
  <si>
    <r>
      <t xml:space="preserve">Gærdesmutte </t>
    </r>
    <r>
      <rPr>
        <i/>
        <sz val="11"/>
        <rFont val="Calibri"/>
        <family val="2"/>
        <scheme val="minor"/>
      </rPr>
      <t>Troglodytes troglodytes</t>
    </r>
  </si>
  <si>
    <r>
      <t xml:space="preserve">Stær </t>
    </r>
    <r>
      <rPr>
        <i/>
        <sz val="11"/>
        <color theme="1"/>
        <rFont val="Calibri"/>
        <family val="2"/>
        <scheme val="minor"/>
      </rPr>
      <t>Sturnus vulgaris</t>
    </r>
  </si>
  <si>
    <r>
      <t xml:space="preserve">Rødhals </t>
    </r>
    <r>
      <rPr>
        <i/>
        <sz val="11"/>
        <rFont val="Calibri"/>
        <family val="2"/>
        <scheme val="minor"/>
      </rPr>
      <t>Erithacus rubecula</t>
    </r>
  </si>
  <si>
    <r>
      <t xml:space="preserve">Vindrossel </t>
    </r>
    <r>
      <rPr>
        <i/>
        <sz val="11"/>
        <color theme="1"/>
        <rFont val="Calibri"/>
        <family val="2"/>
        <scheme val="minor"/>
      </rPr>
      <t>Turdus iliacus</t>
    </r>
  </si>
  <si>
    <r>
      <t xml:space="preserve">Solsort </t>
    </r>
    <r>
      <rPr>
        <i/>
        <sz val="11"/>
        <rFont val="Calibri"/>
        <family val="2"/>
        <scheme val="minor"/>
      </rPr>
      <t>Turdus merula</t>
    </r>
  </si>
  <si>
    <r>
      <t xml:space="preserve">Sjagger </t>
    </r>
    <r>
      <rPr>
        <i/>
        <sz val="11"/>
        <rFont val="Calibri"/>
        <family val="2"/>
        <scheme val="minor"/>
      </rPr>
      <t>Turdus pilaris</t>
    </r>
  </si>
  <si>
    <t>I alt</t>
  </si>
  <si>
    <r>
      <t xml:space="preserve">Landsdel </t>
    </r>
    <r>
      <rPr>
        <b/>
        <i/>
        <sz val="11"/>
        <color theme="1"/>
        <rFont val="Calibri"/>
        <family val="2"/>
        <scheme val="minor"/>
      </rPr>
      <t>County</t>
    </r>
  </si>
  <si>
    <r>
      <t xml:space="preserve">Antal tællinger </t>
    </r>
    <r>
      <rPr>
        <i/>
        <sz val="11"/>
        <color rgb="FF000000"/>
        <rFont val="Calibri"/>
        <family val="2"/>
        <scheme val="minor"/>
      </rPr>
      <t>Number of counts</t>
    </r>
  </si>
  <si>
    <r>
      <t xml:space="preserve">GNS Arter </t>
    </r>
    <r>
      <rPr>
        <i/>
        <sz val="11"/>
        <color theme="1"/>
        <rFont val="Calibri"/>
        <family val="2"/>
        <scheme val="minor"/>
      </rPr>
      <t>Mean no. of species</t>
    </r>
  </si>
  <si>
    <r>
      <t xml:space="preserve">GNS Individer </t>
    </r>
    <r>
      <rPr>
        <i/>
        <sz val="11"/>
        <color theme="1"/>
        <rFont val="Calibri"/>
        <family val="2"/>
        <scheme val="minor"/>
      </rPr>
      <t>Mean no. of individuals</t>
    </r>
  </si>
  <si>
    <r>
      <t xml:space="preserve">Antal dækkede haver </t>
    </r>
    <r>
      <rPr>
        <i/>
        <sz val="11"/>
        <color rgb="FF000000"/>
        <rFont val="Calibri"/>
        <family val="2"/>
        <scheme val="minor"/>
      </rPr>
      <t>Number of gardens</t>
    </r>
  </si>
  <si>
    <r>
      <t xml:space="preserve">Alle haver </t>
    </r>
    <r>
      <rPr>
        <i/>
        <sz val="11"/>
        <color theme="1"/>
        <rFont val="Calibri"/>
        <family val="2"/>
        <scheme val="minor"/>
      </rPr>
      <t>All gardens</t>
    </r>
  </si>
  <si>
    <r>
      <t xml:space="preserve">Korttået Træløber </t>
    </r>
    <r>
      <rPr>
        <i/>
        <sz val="11"/>
        <rFont val="Calibri"/>
        <family val="2"/>
        <scheme val="minor"/>
      </rPr>
      <t>Certhia brachydactyla</t>
    </r>
  </si>
  <si>
    <t>Meltofte &amp; Larsen: Vinterfugle i danske haver. - DOFT 109: 167-178,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</si>
</sst>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0" borderId="0" xfId="0" applyFont="1"/>
    <xf numFmtId="164" fontId="2" fillId="0" borderId="0" xfId="0" applyNumberFormat="1" applyFont="1"/>
    <xf numFmtId="0" fontId="5" fillId="0" borderId="0" xfId="0" applyFont="1"/>
    <xf numFmtId="2" fontId="5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2" fontId="0" fillId="0" borderId="0" xfId="0" applyNumberFormat="1" applyBorder="1"/>
    <xf numFmtId="0" fontId="0" fillId="0" borderId="0" xfId="0" applyFont="1"/>
    <xf numFmtId="1" fontId="2" fillId="0" borderId="0" xfId="0" applyNumberFormat="1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Border="1"/>
    <xf numFmtId="2" fontId="5" fillId="0" borderId="0" xfId="0" applyNumberFormat="1" applyFont="1" applyBorder="1"/>
    <xf numFmtId="49" fontId="7" fillId="0" borderId="0" xfId="0" applyNumberFormat="1" applyFont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/>
    <xf numFmtId="49" fontId="7" fillId="0" borderId="0" xfId="0" applyNumberFormat="1" applyFont="1" applyBorder="1"/>
    <xf numFmtId="0" fontId="11" fillId="0" borderId="0" xfId="0" applyFont="1"/>
    <xf numFmtId="2" fontId="0" fillId="0" borderId="1" xfId="0" applyNumberFormat="1" applyBorder="1"/>
    <xf numFmtId="0" fontId="2" fillId="0" borderId="1" xfId="0" applyFont="1" applyBorder="1"/>
    <xf numFmtId="0" fontId="5" fillId="0" borderId="1" xfId="0" applyFont="1" applyBorder="1"/>
    <xf numFmtId="0" fontId="4" fillId="0" borderId="0" xfId="0" applyFont="1"/>
    <xf numFmtId="0" fontId="5" fillId="0" borderId="0" xfId="0" applyFont="1" applyBorder="1"/>
    <xf numFmtId="1" fontId="5" fillId="0" borderId="1" xfId="0" applyNumberFormat="1" applyFont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tabSelected="1" workbookViewId="0">
      <pane xSplit="1" ySplit="9" topLeftCell="B10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38.7109375" customWidth="1"/>
    <col min="2" max="2" width="6.5703125" style="13" customWidth="1"/>
    <col min="3" max="3" width="5" style="4" customWidth="1"/>
    <col min="4" max="4" width="7.5703125" style="8" customWidth="1"/>
    <col min="5" max="5" width="6.5703125" customWidth="1"/>
    <col min="6" max="6" width="5.28515625" style="4" customWidth="1"/>
    <col min="7" max="7" width="7.140625" style="8" customWidth="1"/>
    <col min="8" max="8" width="6" customWidth="1"/>
    <col min="9" max="9" width="5.140625" style="4" customWidth="1"/>
    <col min="10" max="10" width="6.85546875" style="8" customWidth="1"/>
    <col min="11" max="11" width="7.5703125" customWidth="1"/>
    <col min="12" max="12" width="5.28515625" style="4" customWidth="1"/>
    <col min="13" max="13" width="7.140625" style="8" customWidth="1"/>
    <col min="14" max="14" width="7.42578125" customWidth="1"/>
    <col min="15" max="15" width="4.85546875" style="4" customWidth="1"/>
    <col min="16" max="16" width="7.7109375" style="8" customWidth="1"/>
    <col min="17" max="17" width="6.85546875" customWidth="1"/>
    <col min="18" max="18" width="5.140625" style="4" customWidth="1"/>
    <col min="19" max="19" width="7" style="8" customWidth="1"/>
    <col min="20" max="20" width="6" customWidth="1"/>
    <col min="21" max="21" width="5.85546875" style="4" customWidth="1"/>
    <col min="22" max="22" width="7" style="8" customWidth="1"/>
    <col min="23" max="23" width="6.7109375" customWidth="1"/>
    <col min="24" max="24" width="5.5703125" style="4" customWidth="1"/>
    <col min="25" max="25" width="7" style="8" customWidth="1"/>
    <col min="26" max="26" width="7.5703125" customWidth="1"/>
    <col min="27" max="27" width="5.140625" style="4" customWidth="1"/>
    <col min="28" max="28" width="6.28515625" style="8" customWidth="1"/>
    <col min="29" max="29" width="7.42578125" customWidth="1"/>
    <col min="30" max="30" width="5.42578125" style="4" customWidth="1"/>
    <col min="31" max="31" width="6.42578125" style="4" customWidth="1"/>
    <col min="32" max="32" width="7.42578125" customWidth="1"/>
    <col min="33" max="33" width="5.7109375" style="4" customWidth="1"/>
    <col min="34" max="34" width="7.140625" style="8" customWidth="1"/>
    <col min="35" max="35" width="6.7109375" customWidth="1"/>
    <col min="36" max="36" width="5.42578125" style="4" customWidth="1"/>
    <col min="37" max="37" width="6.28515625" style="8" customWidth="1"/>
    <col min="38" max="38" width="6.85546875" customWidth="1"/>
    <col min="39" max="40" width="5.5703125" style="4" customWidth="1"/>
    <col min="41" max="41" width="7.7109375" customWidth="1"/>
    <col min="42" max="42" width="4.85546875" customWidth="1"/>
    <col min="44" max="44" width="10" style="8" customWidth="1"/>
  </cols>
  <sheetData>
    <row r="1" spans="1:59" x14ac:dyDescent="0.25">
      <c r="A1" t="s">
        <v>66</v>
      </c>
    </row>
    <row r="2" spans="1:59" s="1" customFormat="1" x14ac:dyDescent="0.25">
      <c r="A2" s="1" t="s">
        <v>18</v>
      </c>
      <c r="AR2" s="37"/>
    </row>
    <row r="4" spans="1:59" x14ac:dyDescent="0.25">
      <c r="A4" s="19" t="s">
        <v>59</v>
      </c>
      <c r="B4" s="19" t="s">
        <v>5</v>
      </c>
      <c r="C4" s="20"/>
      <c r="D4" s="21"/>
      <c r="E4" s="19" t="s">
        <v>10</v>
      </c>
      <c r="F4" s="20"/>
      <c r="G4" s="21"/>
      <c r="H4" s="19" t="s">
        <v>7</v>
      </c>
      <c r="I4" s="20"/>
      <c r="J4" s="21"/>
      <c r="K4" s="19" t="s">
        <v>3</v>
      </c>
      <c r="L4" s="20"/>
      <c r="M4" s="21"/>
      <c r="N4" s="19" t="s">
        <v>12</v>
      </c>
      <c r="O4" s="20"/>
      <c r="P4" s="21"/>
      <c r="Q4" s="19" t="s">
        <v>8</v>
      </c>
      <c r="R4" s="20"/>
      <c r="S4" s="21"/>
      <c r="T4" s="19" t="s">
        <v>9</v>
      </c>
      <c r="U4" s="20"/>
      <c r="V4" s="21"/>
      <c r="W4" s="19" t="s">
        <v>1</v>
      </c>
      <c r="X4" s="20"/>
      <c r="Y4" s="21"/>
      <c r="Z4" s="19" t="s">
        <v>11</v>
      </c>
      <c r="AA4" s="20"/>
      <c r="AB4" s="21"/>
      <c r="AC4" s="19" t="s">
        <v>4</v>
      </c>
      <c r="AD4" s="20"/>
      <c r="AE4" s="20"/>
      <c r="AF4" s="19" t="s">
        <v>2</v>
      </c>
      <c r="AG4" s="20"/>
      <c r="AH4" s="21"/>
      <c r="AI4" s="19" t="s">
        <v>6</v>
      </c>
      <c r="AJ4" s="20"/>
      <c r="AK4" s="21"/>
      <c r="AL4" s="19" t="s">
        <v>0</v>
      </c>
      <c r="AM4" s="20"/>
      <c r="AN4" s="20"/>
      <c r="AO4" s="19" t="s">
        <v>14</v>
      </c>
      <c r="AP4" s="22"/>
      <c r="AQ4" s="19" t="s">
        <v>15</v>
      </c>
      <c r="AR4" s="23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25">
      <c r="A5" s="33" t="s">
        <v>63</v>
      </c>
      <c r="B5" s="13">
        <v>775</v>
      </c>
      <c r="C5" s="25" t="s">
        <v>13</v>
      </c>
      <c r="D5" s="12" t="s">
        <v>16</v>
      </c>
      <c r="E5">
        <v>724</v>
      </c>
      <c r="F5" s="25" t="s">
        <v>13</v>
      </c>
      <c r="G5" s="12" t="s">
        <v>16</v>
      </c>
      <c r="H5">
        <v>602</v>
      </c>
      <c r="I5" s="25" t="s">
        <v>13</v>
      </c>
      <c r="J5" s="12" t="s">
        <v>16</v>
      </c>
      <c r="K5">
        <v>1443</v>
      </c>
      <c r="L5" s="25" t="s">
        <v>13</v>
      </c>
      <c r="M5" s="12" t="s">
        <v>16</v>
      </c>
      <c r="N5">
        <v>2177</v>
      </c>
      <c r="O5" s="25" t="s">
        <v>13</v>
      </c>
      <c r="P5" s="12" t="s">
        <v>16</v>
      </c>
      <c r="Q5">
        <v>1099</v>
      </c>
      <c r="R5" s="25" t="s">
        <v>13</v>
      </c>
      <c r="S5" s="12" t="s">
        <v>16</v>
      </c>
      <c r="T5">
        <v>691</v>
      </c>
      <c r="U5" s="25" t="s">
        <v>13</v>
      </c>
      <c r="V5" s="12" t="s">
        <v>16</v>
      </c>
      <c r="W5">
        <v>1565</v>
      </c>
      <c r="X5" s="25" t="s">
        <v>13</v>
      </c>
      <c r="Y5" s="12" t="s">
        <v>16</v>
      </c>
      <c r="Z5">
        <v>1346</v>
      </c>
      <c r="AA5" s="25" t="s">
        <v>13</v>
      </c>
      <c r="AB5" s="12" t="s">
        <v>16</v>
      </c>
      <c r="AC5">
        <v>1741</v>
      </c>
      <c r="AD5" s="25" t="s">
        <v>13</v>
      </c>
      <c r="AF5">
        <v>2869</v>
      </c>
      <c r="AG5" s="25" t="s">
        <v>13</v>
      </c>
      <c r="AH5" s="12" t="s">
        <v>16</v>
      </c>
      <c r="AI5">
        <v>1493</v>
      </c>
      <c r="AJ5" s="25" t="s">
        <v>13</v>
      </c>
      <c r="AK5" s="12" t="s">
        <v>16</v>
      </c>
      <c r="AL5">
        <v>199</v>
      </c>
      <c r="AM5" s="25" t="s">
        <v>13</v>
      </c>
      <c r="AN5" s="12" t="s">
        <v>16</v>
      </c>
      <c r="AO5">
        <f>SUM(B5:AL5)</f>
        <v>16724</v>
      </c>
      <c r="AP5" s="25" t="s">
        <v>13</v>
      </c>
      <c r="AR5" s="24" t="s">
        <v>17</v>
      </c>
    </row>
    <row r="6" spans="1:59" x14ac:dyDescent="0.25">
      <c r="A6" s="33" t="s">
        <v>60</v>
      </c>
      <c r="B6" s="13">
        <v>11060</v>
      </c>
      <c r="E6">
        <v>9889</v>
      </c>
      <c r="H6">
        <v>7779</v>
      </c>
      <c r="K6">
        <v>19252</v>
      </c>
      <c r="N6">
        <v>30791</v>
      </c>
      <c r="Q6">
        <v>16704</v>
      </c>
      <c r="T6">
        <v>8769</v>
      </c>
      <c r="W6">
        <v>25183</v>
      </c>
      <c r="Z6">
        <v>20478</v>
      </c>
      <c r="AC6">
        <v>24685</v>
      </c>
      <c r="AF6">
        <v>40794</v>
      </c>
      <c r="AI6">
        <v>21980</v>
      </c>
      <c r="AL6">
        <v>3392</v>
      </c>
      <c r="AN6" s="8"/>
      <c r="AO6">
        <f>SUM(B6:AL6)</f>
        <v>240756</v>
      </c>
      <c r="AP6" s="4"/>
    </row>
    <row r="7" spans="1:59" x14ac:dyDescent="0.25">
      <c r="A7" s="17" t="s">
        <v>61</v>
      </c>
      <c r="B7" s="14">
        <v>7.75749643346502</v>
      </c>
      <c r="C7" s="7"/>
      <c r="D7" s="11"/>
      <c r="E7" s="3">
        <v>7.75426198746674</v>
      </c>
      <c r="F7" s="7"/>
      <c r="G7" s="11"/>
      <c r="H7" s="3">
        <v>7.2160293376394202</v>
      </c>
      <c r="I7" s="7"/>
      <c r="J7" s="11"/>
      <c r="K7" s="3">
        <v>7.9828218045410804</v>
      </c>
      <c r="L7" s="7"/>
      <c r="M7" s="11"/>
      <c r="N7" s="3">
        <v>7.3082296666825197</v>
      </c>
      <c r="Q7" s="3">
        <v>7.6089961278820599</v>
      </c>
      <c r="R7" s="7"/>
      <c r="S7" s="11"/>
      <c r="T7" s="3">
        <v>7.5518744225005898</v>
      </c>
      <c r="U7" s="7"/>
      <c r="V7" s="11"/>
      <c r="W7" s="3">
        <v>7.67361198271385</v>
      </c>
      <c r="X7" s="7"/>
      <c r="Y7" s="11"/>
      <c r="Z7" s="3">
        <v>8.0920942444492905</v>
      </c>
      <c r="AA7" s="7"/>
      <c r="AB7" s="11"/>
      <c r="AC7" s="3">
        <v>7.7201874817469802</v>
      </c>
      <c r="AD7" s="7"/>
      <c r="AE7" s="7"/>
      <c r="AF7" s="3">
        <v>6.6895032866670103</v>
      </c>
      <c r="AG7" s="7"/>
      <c r="AH7" s="11"/>
      <c r="AI7" s="3">
        <v>7.8794624552222103</v>
      </c>
      <c r="AJ7" s="7"/>
      <c r="AK7" s="11"/>
      <c r="AL7" s="3">
        <v>8.0163760204277104</v>
      </c>
      <c r="AM7" s="7"/>
      <c r="AN7" s="11"/>
      <c r="AO7" s="3">
        <f>AVERAGE(AL7,W7,AF7,K7,AC7,B7,AI7,H7,Q7,T7,E7,Z7,N7)</f>
        <v>7.6346880962618826</v>
      </c>
      <c r="AP7" s="4"/>
    </row>
    <row r="8" spans="1:59" x14ac:dyDescent="0.25">
      <c r="A8" s="17" t="s">
        <v>62</v>
      </c>
      <c r="B8" s="14">
        <v>35.841645942330402</v>
      </c>
      <c r="C8" s="7"/>
      <c r="D8" s="11"/>
      <c r="E8" s="3">
        <v>34.026217602659898</v>
      </c>
      <c r="F8" s="7"/>
      <c r="G8" s="11"/>
      <c r="H8" s="3">
        <v>31.224667265059601</v>
      </c>
      <c r="I8" s="7"/>
      <c r="J8" s="11"/>
      <c r="K8" s="3">
        <v>36.292162960052003</v>
      </c>
      <c r="L8" s="7"/>
      <c r="M8" s="11"/>
      <c r="N8" s="3">
        <v>32.727009172020701</v>
      </c>
      <c r="Q8" s="3">
        <v>32.599493686595899</v>
      </c>
      <c r="R8" s="7"/>
      <c r="S8" s="11"/>
      <c r="T8" s="3">
        <v>32.8679844012728</v>
      </c>
      <c r="U8" s="7"/>
      <c r="V8" s="11"/>
      <c r="W8" s="3">
        <v>32.7830239000916</v>
      </c>
      <c r="X8" s="7"/>
      <c r="Y8" s="11"/>
      <c r="Z8" s="3">
        <v>37.050491853677599</v>
      </c>
      <c r="AA8" s="7"/>
      <c r="AB8" s="11"/>
      <c r="AC8" s="3">
        <v>32.989406307912198</v>
      </c>
      <c r="AD8" s="7"/>
      <c r="AE8" s="7"/>
      <c r="AF8" s="3">
        <v>27.857432142328701</v>
      </c>
      <c r="AG8" s="7"/>
      <c r="AH8" s="11"/>
      <c r="AI8" s="3">
        <v>36.828750044634397</v>
      </c>
      <c r="AJ8" s="7"/>
      <c r="AK8" s="11"/>
      <c r="AL8" s="3">
        <v>42.6419274117602</v>
      </c>
      <c r="AM8" s="7"/>
      <c r="AN8" s="11"/>
      <c r="AO8" s="3">
        <f>AVERAGE(AL8,W8,AF8,K8,AC8,B8,AI8,H8,Q8,T8,E8,Z8,N8)</f>
        <v>34.286939437722772</v>
      </c>
      <c r="AP8" s="6"/>
    </row>
    <row r="9" spans="1:59" x14ac:dyDescent="0.25">
      <c r="A9" s="17" t="s">
        <v>64</v>
      </c>
      <c r="B9" s="15">
        <v>88278</v>
      </c>
      <c r="C9" s="7"/>
      <c r="D9" s="11"/>
      <c r="E9" s="5">
        <v>95537</v>
      </c>
      <c r="F9" s="7"/>
      <c r="G9" s="11"/>
      <c r="H9" s="5">
        <v>77502</v>
      </c>
      <c r="I9" s="7"/>
      <c r="J9" s="11"/>
      <c r="K9" s="5">
        <v>168580</v>
      </c>
      <c r="L9" s="7"/>
      <c r="M9" s="11"/>
      <c r="N9" s="5">
        <v>184824</v>
      </c>
      <c r="Q9" s="5">
        <v>113556</v>
      </c>
      <c r="R9" s="7"/>
      <c r="S9" s="11"/>
      <c r="T9" s="5">
        <v>90359</v>
      </c>
      <c r="U9" s="7"/>
      <c r="V9" s="11"/>
      <c r="W9" s="5">
        <v>167919</v>
      </c>
      <c r="X9" s="7"/>
      <c r="Y9" s="11"/>
      <c r="Z9" s="5">
        <v>104759</v>
      </c>
      <c r="AA9" s="7"/>
      <c r="AB9" s="11"/>
      <c r="AC9">
        <v>117882</v>
      </c>
      <c r="AD9" s="7"/>
      <c r="AE9" s="7"/>
      <c r="AF9">
        <v>235334</v>
      </c>
      <c r="AG9" s="7"/>
      <c r="AH9" s="11"/>
      <c r="AI9" s="5">
        <v>99848</v>
      </c>
      <c r="AJ9" s="7"/>
      <c r="AK9" s="11"/>
      <c r="AL9" s="5">
        <v>19382</v>
      </c>
      <c r="AM9" s="7"/>
      <c r="AN9" s="11"/>
      <c r="AO9" s="3"/>
      <c r="AP9" s="6"/>
      <c r="AQ9" s="5"/>
    </row>
    <row r="10" spans="1:59" x14ac:dyDescent="0.25">
      <c r="A10" s="28" t="s">
        <v>19</v>
      </c>
      <c r="B10" s="16">
        <v>0.37462617781630575</v>
      </c>
      <c r="C10" s="18">
        <v>12.459312839059674</v>
      </c>
      <c r="D10" s="10">
        <f>SUM(B10*0.75*B9)/AQ10</f>
        <v>2755.9374771056532</v>
      </c>
      <c r="E10" s="2">
        <v>0.20588088367696686</v>
      </c>
      <c r="F10" s="18">
        <v>6.4516129032258061</v>
      </c>
      <c r="G10" s="10">
        <f>SUM(E10*0.75*E9)/AQ10</f>
        <v>1639.1034986538652</v>
      </c>
      <c r="H10" s="2">
        <v>0.18554370503249998</v>
      </c>
      <c r="I10" s="18">
        <v>3.9722329348245276</v>
      </c>
      <c r="J10" s="10">
        <f>SUM(H10*0.75*H9)/AQ10</f>
        <v>1198.3340189524013</v>
      </c>
      <c r="K10" s="2">
        <v>0.54758268691502077</v>
      </c>
      <c r="L10" s="18">
        <v>13.68169540826927</v>
      </c>
      <c r="M10" s="10">
        <f>SUM(K10*0.75*K9)/AQ10</f>
        <v>7692.6241133445183</v>
      </c>
      <c r="N10" s="2">
        <v>0.32029200876213643</v>
      </c>
      <c r="O10" s="18">
        <v>10.054886168036115</v>
      </c>
      <c r="P10" s="10">
        <f>SUM(N10*0.75*N9)/AQ10</f>
        <v>4933.1375189544251</v>
      </c>
      <c r="Q10" s="2">
        <v>0.39438822465156415</v>
      </c>
      <c r="R10" s="18">
        <v>9.1714559386973171</v>
      </c>
      <c r="S10" s="10">
        <f>SUM(Q10*0.75*Q9)/AQ10</f>
        <v>3732.0957698777515</v>
      </c>
      <c r="T10" s="2">
        <v>0.21040505314345151</v>
      </c>
      <c r="U10" s="18">
        <v>8.9291823469038665</v>
      </c>
      <c r="V10" s="10">
        <f>SUM(T10*0.75*T9)/AQ10</f>
        <v>1584.3325164157613</v>
      </c>
      <c r="W10" s="2">
        <v>0.5327694238096754</v>
      </c>
      <c r="X10" s="18">
        <v>16.217289441289758</v>
      </c>
      <c r="Y10" s="10">
        <f>SUM(W10*0.75*W9)/AQ10</f>
        <v>7455.1757397247402</v>
      </c>
      <c r="Z10" s="2">
        <v>0.66907460300891974</v>
      </c>
      <c r="AA10" s="18">
        <v>20.998144350034185</v>
      </c>
      <c r="AB10" s="10">
        <f>SUM(Z10*0.75*Z9)/AQ10</f>
        <v>5840.9655280509514</v>
      </c>
      <c r="AC10" s="2">
        <v>0.26343340062947729</v>
      </c>
      <c r="AD10" s="18">
        <v>7.4174599959489562</v>
      </c>
      <c r="AE10" s="10">
        <f>SUM(AC10*0.75*AC9)/AQ10</f>
        <v>2587.8380110836702</v>
      </c>
      <c r="AF10" s="2">
        <v>0.16347275996073476</v>
      </c>
      <c r="AG10" s="18">
        <v>4.0643231847820758</v>
      </c>
      <c r="AH10" s="10">
        <f>SUM(AF10*0.75*AF9)/AQ10</f>
        <v>3205.8915410499631</v>
      </c>
      <c r="AI10" s="2">
        <v>0.74851967128375074</v>
      </c>
      <c r="AJ10" s="18">
        <v>25.964513193812554</v>
      </c>
      <c r="AK10" s="10">
        <f>SUM(AI10*0.75*AI9)/AQ10</f>
        <v>6228.1826781949958</v>
      </c>
      <c r="AL10" s="2">
        <v>1.3625040644337989</v>
      </c>
      <c r="AM10" s="18">
        <v>35.878537735849058</v>
      </c>
      <c r="AN10" s="10">
        <f>SUM(AL10*0.75*AL9)/AQ10</f>
        <v>2200.6711480713243</v>
      </c>
      <c r="AO10" s="2">
        <f t="shared" ref="AO10:AO44" si="0">AVERAGE(AL10,W10,AF10,K10,AC10,B10,AI10,H10,Q10,T10,E10,Z10,N10)</f>
        <v>0.45988405100956165</v>
      </c>
      <c r="AP10" s="18">
        <f t="shared" ref="AP10:AP44" si="1">AVERAGE(AM10,X10,AG10,L10,AD10,C10,AJ10,I10,R10,U10,F10,AA10,O10)</f>
        <v>13.481588187748704</v>
      </c>
      <c r="AQ10">
        <v>9</v>
      </c>
      <c r="AR10" s="10">
        <f>SUM(D10+G10+J10+M10+P10+S10+V10+Y10+AB10+AH10+AK10+AN10+AE10)</f>
        <v>51054.289559480028</v>
      </c>
    </row>
    <row r="11" spans="1:59" x14ac:dyDescent="0.25">
      <c r="A11" s="29" t="s">
        <v>20</v>
      </c>
      <c r="B11" s="16">
        <v>0.58767203916911093</v>
      </c>
      <c r="C11" s="18">
        <v>23.625678119349004</v>
      </c>
      <c r="D11" s="9"/>
      <c r="E11" s="2">
        <v>0.68731766697944885</v>
      </c>
      <c r="F11" s="18">
        <v>24.390737182728284</v>
      </c>
      <c r="G11" s="9"/>
      <c r="H11" s="2">
        <v>0.63851528141437708</v>
      </c>
      <c r="I11" s="18">
        <v>21.827998457385267</v>
      </c>
      <c r="J11" s="9"/>
      <c r="K11" s="2">
        <v>0.981151713985842</v>
      </c>
      <c r="L11" s="18">
        <v>34.256181175981716</v>
      </c>
      <c r="M11" s="9"/>
      <c r="N11" s="2">
        <v>0.70711283109384471</v>
      </c>
      <c r="O11" s="18">
        <v>31.726803286674677</v>
      </c>
      <c r="P11" s="9"/>
      <c r="Q11" s="2">
        <v>0.68139010374804732</v>
      </c>
      <c r="R11" s="18">
        <v>23.593151340996169</v>
      </c>
      <c r="S11" s="9"/>
      <c r="T11" s="2">
        <v>0.68993961064560783</v>
      </c>
      <c r="U11" s="18">
        <v>28.315657429581481</v>
      </c>
      <c r="V11" s="9"/>
      <c r="W11" s="2">
        <v>1.180713356901131</v>
      </c>
      <c r="X11" s="18">
        <v>46.920541635230116</v>
      </c>
      <c r="Y11" s="9"/>
      <c r="Z11" s="2">
        <v>1.6230007257680832</v>
      </c>
      <c r="AA11" s="18">
        <v>48.144350034183027</v>
      </c>
      <c r="AB11" s="9"/>
      <c r="AC11" s="2">
        <v>2.0707011394028547</v>
      </c>
      <c r="AD11" s="18">
        <v>60.453716832084261</v>
      </c>
      <c r="AE11" s="9"/>
      <c r="AF11" s="2">
        <v>2.1960935390792122</v>
      </c>
      <c r="AG11" s="18">
        <v>66.235230671177135</v>
      </c>
      <c r="AH11" s="9"/>
      <c r="AI11" s="2">
        <v>1.5499631846342332</v>
      </c>
      <c r="AJ11" s="18">
        <v>43.630573248407643</v>
      </c>
      <c r="AK11" s="9"/>
      <c r="AL11" s="2">
        <v>2.4507740039889749</v>
      </c>
      <c r="AM11" s="18">
        <v>49.557783018867923</v>
      </c>
      <c r="AN11" s="9"/>
      <c r="AO11" s="2">
        <f t="shared" si="0"/>
        <v>1.2341803997546743</v>
      </c>
      <c r="AP11" s="18">
        <f t="shared" si="1"/>
        <v>38.667569417895898</v>
      </c>
    </row>
    <row r="12" spans="1:59" x14ac:dyDescent="0.25">
      <c r="A12" s="17" t="s">
        <v>21</v>
      </c>
      <c r="B12" s="16">
        <v>0.50705598024468002</v>
      </c>
      <c r="C12" s="18">
        <v>23.037974683544306</v>
      </c>
      <c r="D12" s="9"/>
      <c r="E12" s="2">
        <v>0.66943419001345439</v>
      </c>
      <c r="F12" s="18">
        <v>29.183941753463444</v>
      </c>
      <c r="G12" s="9"/>
      <c r="H12" s="2">
        <v>0.66439809455142029</v>
      </c>
      <c r="I12" s="18">
        <v>28.448386682092814</v>
      </c>
      <c r="J12" s="9"/>
      <c r="K12" s="2">
        <v>0.51763825700605959</v>
      </c>
      <c r="L12" s="18">
        <v>22.324953251610221</v>
      </c>
      <c r="M12" s="9"/>
      <c r="N12" s="2">
        <v>0.43327582092332434</v>
      </c>
      <c r="O12" s="18">
        <v>21.311422168815565</v>
      </c>
      <c r="P12" s="9"/>
      <c r="Q12" s="2">
        <v>0.4890564082901428</v>
      </c>
      <c r="R12" s="18">
        <v>19.564176245210728</v>
      </c>
      <c r="S12" s="9"/>
      <c r="T12" s="2">
        <v>0.43999660838041676</v>
      </c>
      <c r="U12" s="18">
        <v>22.533926331394685</v>
      </c>
      <c r="V12" s="9"/>
      <c r="W12" s="2">
        <v>0.49829402586831628</v>
      </c>
      <c r="X12" s="18">
        <v>21.466862566016758</v>
      </c>
      <c r="Y12" s="9"/>
      <c r="Z12" s="2">
        <v>0.60925637116601705</v>
      </c>
      <c r="AA12" s="18">
        <v>22.990526418595568</v>
      </c>
      <c r="AB12" s="9"/>
      <c r="AC12" s="2">
        <v>0.34430707019248935</v>
      </c>
      <c r="AD12" s="18">
        <v>12.242252379987848</v>
      </c>
      <c r="AE12" s="9"/>
      <c r="AF12" s="2">
        <v>0.52857424894996863</v>
      </c>
      <c r="AG12" s="18">
        <v>20.333872628327697</v>
      </c>
      <c r="AH12" s="9"/>
      <c r="AI12" s="2">
        <v>0.65201470878106293</v>
      </c>
      <c r="AJ12" s="18">
        <v>25.250227479526842</v>
      </c>
      <c r="AK12" s="9"/>
      <c r="AL12" s="2">
        <v>0.53464492236598493</v>
      </c>
      <c r="AM12" s="18">
        <v>19.10377358490566</v>
      </c>
      <c r="AN12" s="9"/>
      <c r="AO12" s="2">
        <f t="shared" si="0"/>
        <v>0.52984205436410292</v>
      </c>
      <c r="AP12" s="18">
        <f t="shared" si="1"/>
        <v>22.137868936422471</v>
      </c>
    </row>
    <row r="13" spans="1:59" x14ac:dyDescent="0.25">
      <c r="A13" s="28" t="s">
        <v>22</v>
      </c>
      <c r="B13" s="16">
        <v>0.11076429696983303</v>
      </c>
      <c r="C13" s="18">
        <v>8.6980108499095827</v>
      </c>
      <c r="D13" s="9"/>
      <c r="E13" s="2">
        <v>0.13715892395446602</v>
      </c>
      <c r="F13" s="18">
        <v>10.648194964101528</v>
      </c>
      <c r="G13" s="9"/>
      <c r="H13" s="2">
        <v>0.11921208802402757</v>
      </c>
      <c r="I13" s="18">
        <v>9.1014269186270731</v>
      </c>
      <c r="J13" s="9"/>
      <c r="K13" s="2">
        <v>9.9097967783273747E-2</v>
      </c>
      <c r="L13" s="18">
        <v>6.1500103885310615</v>
      </c>
      <c r="M13" s="9"/>
      <c r="N13" s="2">
        <v>7.1970674612666971E-2</v>
      </c>
      <c r="O13" s="18">
        <v>5.6412588093923546</v>
      </c>
      <c r="P13" s="9"/>
      <c r="Q13" s="2">
        <v>8.9108598312992629E-2</v>
      </c>
      <c r="R13" s="18">
        <v>6.6271551724137927</v>
      </c>
      <c r="S13" s="9"/>
      <c r="T13" s="2">
        <v>0.10724120367079899</v>
      </c>
      <c r="U13" s="18">
        <v>7.5265138556277797</v>
      </c>
      <c r="V13" s="9"/>
      <c r="W13" s="2">
        <v>9.6969757873890727E-2</v>
      </c>
      <c r="X13" s="18">
        <v>7.2906325695905965</v>
      </c>
      <c r="Y13" s="9"/>
      <c r="Z13" s="2">
        <v>0.11180535507774146</v>
      </c>
      <c r="AA13" s="18">
        <v>7.183318683465183</v>
      </c>
      <c r="AB13" s="9"/>
      <c r="AC13" s="2">
        <v>8.0821320146242964E-2</v>
      </c>
      <c r="AD13" s="18">
        <v>5.035446627506583</v>
      </c>
      <c r="AE13" s="9"/>
      <c r="AF13" s="2">
        <v>6.2594407624022311E-2</v>
      </c>
      <c r="AG13" s="18">
        <v>3.7382948472814626</v>
      </c>
      <c r="AH13" s="9"/>
      <c r="AI13" s="2">
        <v>0.10986062726495112</v>
      </c>
      <c r="AJ13" s="18">
        <v>9.8771610555050042</v>
      </c>
      <c r="AK13" s="9"/>
      <c r="AL13" s="2">
        <v>0.23410213970574723</v>
      </c>
      <c r="AM13" s="18">
        <v>23.732311320754718</v>
      </c>
      <c r="AN13" s="9"/>
      <c r="AO13" s="2">
        <f t="shared" si="0"/>
        <v>0.1100544123862042</v>
      </c>
      <c r="AP13" s="18">
        <f t="shared" si="1"/>
        <v>8.5576720048235941</v>
      </c>
      <c r="AS13" s="4"/>
    </row>
    <row r="14" spans="1:59" x14ac:dyDescent="0.25">
      <c r="A14" s="29" t="s">
        <v>23</v>
      </c>
      <c r="B14" s="16">
        <v>0.12601720327283741</v>
      </c>
      <c r="C14" s="18">
        <v>10.045207956600361</v>
      </c>
      <c r="D14" s="10">
        <f>SUM(B14*0.75*B9)/AQ14</f>
        <v>333.73640011558632</v>
      </c>
      <c r="E14" s="2">
        <v>0.10696091079204047</v>
      </c>
      <c r="F14" s="18">
        <v>5.1572454242087167</v>
      </c>
      <c r="G14" s="10">
        <f>SUM(E14*0.75*E9)/AQ14</f>
        <v>306.5617360301751</v>
      </c>
      <c r="H14" s="2">
        <v>8.3993734021765618E-2</v>
      </c>
      <c r="I14" s="18">
        <v>5.3348759480653039</v>
      </c>
      <c r="J14" s="10">
        <f>SUM(H14*0.75*H9)/AQ14</f>
        <v>195.29047122464635</v>
      </c>
      <c r="K14" s="2">
        <v>0.14130773175799238</v>
      </c>
      <c r="L14" s="18">
        <v>7.7602327030957818</v>
      </c>
      <c r="M14" s="10">
        <f>SUM(K14*0.75*K9)/AQ14</f>
        <v>714.64972259287072</v>
      </c>
      <c r="N14" s="2">
        <v>0.10427369938338493</v>
      </c>
      <c r="O14" s="18">
        <v>6.6577896138482027</v>
      </c>
      <c r="P14" s="10">
        <f>SUM(N14*0.75*N9)/AQ14</f>
        <v>578.1684664450421</v>
      </c>
      <c r="Q14" s="2">
        <v>0.164982926334485</v>
      </c>
      <c r="R14" s="18">
        <v>8.7284482758620694</v>
      </c>
      <c r="S14" s="10">
        <f>SUM(Q14*0.75*Q9)/AQ14</f>
        <v>562.04403548516336</v>
      </c>
      <c r="T14" s="2">
        <v>0.16134412681434732</v>
      </c>
      <c r="U14" s="18">
        <v>9.248488995324438</v>
      </c>
      <c r="V14" s="10">
        <f>SUM(T14*0.75*T9)/AQ14</f>
        <v>437.36681864452834</v>
      </c>
      <c r="W14" s="2">
        <v>0.25090479727936038</v>
      </c>
      <c r="X14" s="18">
        <v>15.117341063415795</v>
      </c>
      <c r="Y14" s="10">
        <f>SUM(W14*0.75*W9)/AQ14</f>
        <v>1263.9504796305876</v>
      </c>
      <c r="Z14" s="2">
        <v>0.23457694532517456</v>
      </c>
      <c r="AA14" s="18">
        <v>14.234788553569686</v>
      </c>
      <c r="AB14" s="10">
        <f>SUM(Z14*0.75*Z9)/AQ10</f>
        <v>2047.8371846099969</v>
      </c>
      <c r="AC14" s="2">
        <v>0.23012850483428893</v>
      </c>
      <c r="AD14" s="18">
        <v>15.393963945716022</v>
      </c>
      <c r="AE14" s="10">
        <f>SUM(AC14*0.75*AC9)/AQ10</f>
        <v>2260.6673672396373</v>
      </c>
      <c r="AF14" s="2">
        <v>0.11161876270195051</v>
      </c>
      <c r="AG14" s="18">
        <v>6.9569054272687154</v>
      </c>
      <c r="AH14" s="10">
        <f>SUM(AF14*0.75*AF9)/AQ14</f>
        <v>788.03069705102473</v>
      </c>
      <c r="AI14" s="2">
        <v>0.29126642205151437</v>
      </c>
      <c r="AJ14" s="18">
        <v>19.322111010009099</v>
      </c>
      <c r="AK14" s="10">
        <f>SUM(AI14*0.75*AI9)/AQ14</f>
        <v>872.47109126998805</v>
      </c>
      <c r="AL14" s="2">
        <v>0.26688277570283014</v>
      </c>
      <c r="AM14" s="18">
        <v>18.278301886792452</v>
      </c>
      <c r="AN14" s="10">
        <f>SUM(AL14*0.75*AL9)/AQ14</f>
        <v>155.18165876016761</v>
      </c>
      <c r="AO14" s="2">
        <f t="shared" si="0"/>
        <v>0.17494296463630554</v>
      </c>
      <c r="AP14" s="18">
        <f t="shared" si="1"/>
        <v>10.941207754136665</v>
      </c>
      <c r="AQ14">
        <v>25</v>
      </c>
      <c r="AR14" s="10">
        <f>SUM(D14+G14+J14+M14+P14+S14+V14+Y14+AB14+AH14+AK14+AN14+AE14)</f>
        <v>10515.956129099415</v>
      </c>
    </row>
    <row r="15" spans="1:59" x14ac:dyDescent="0.25">
      <c r="A15" s="28" t="s">
        <v>24</v>
      </c>
      <c r="B15" s="16">
        <v>0.31201216111420127</v>
      </c>
      <c r="C15" s="18">
        <v>12.531645569620252</v>
      </c>
      <c r="D15" s="10">
        <f>SUM(B15*0.75*B9)/AQ15</f>
        <v>826.31428676518374</v>
      </c>
      <c r="E15" s="2">
        <v>0.29752135261983426</v>
      </c>
      <c r="F15" s="18">
        <v>8.2920416624532312</v>
      </c>
      <c r="G15" s="10">
        <f>SUM(E15*0.75*E9)/AQ15</f>
        <v>852.72892395723318</v>
      </c>
      <c r="H15" s="2">
        <v>0.21991892477804317</v>
      </c>
      <c r="I15" s="18">
        <v>7.0188970304666407</v>
      </c>
      <c r="J15" s="10">
        <f>SUM(H15*0.75*H9)/AQ15</f>
        <v>511.32469524443701</v>
      </c>
      <c r="K15" s="2">
        <v>0.34444015807224188</v>
      </c>
      <c r="L15" s="18">
        <v>12.253272387284438</v>
      </c>
      <c r="M15" s="10">
        <f>SUM(K15*0.75*K9)/AQ15</f>
        <v>1741.9716554345559</v>
      </c>
      <c r="N15" s="2">
        <v>0.23077089984273449</v>
      </c>
      <c r="O15" s="18">
        <v>7.9503751096099515</v>
      </c>
      <c r="P15" s="10">
        <f>SUM(N15*0.75*N9)/AQ15</f>
        <v>1279.5600237760068</v>
      </c>
      <c r="Q15" s="2">
        <v>0.18765921421806461</v>
      </c>
      <c r="R15" s="18">
        <v>6.1661877394636013</v>
      </c>
      <c r="S15" s="10">
        <f>SUM(Q15*0.75*Q9)/AQ15</f>
        <v>639.29489189239632</v>
      </c>
      <c r="T15" s="2">
        <v>0.12618063207438654</v>
      </c>
      <c r="U15" s="18">
        <v>4.698369255331281</v>
      </c>
      <c r="V15" s="10">
        <f>SUM(T15*0.75*T9)/AQ15</f>
        <v>342.04667200828482</v>
      </c>
      <c r="W15" s="2">
        <v>0.10548344950971246</v>
      </c>
      <c r="X15" s="18">
        <v>3.2124846126355076</v>
      </c>
      <c r="Y15" s="10">
        <f>SUM(W15*0.75*W9)/AQ15</f>
        <v>531.38026074664219</v>
      </c>
      <c r="Z15" s="2">
        <v>0.1278171946529621</v>
      </c>
      <c r="AA15" s="18">
        <v>4.4779763648793827</v>
      </c>
      <c r="AB15" s="10">
        <f>SUM(Z15*0.75*Z9)/AQ15</f>
        <v>401.70004483948969</v>
      </c>
      <c r="AC15" s="2">
        <v>0.2202026455993274</v>
      </c>
      <c r="AD15" s="18">
        <v>8.146647761798663</v>
      </c>
      <c r="AE15" s="10">
        <f>SUM(AC15*0.75*AC9)/AQ15</f>
        <v>778.73784805619744</v>
      </c>
      <c r="AF15" s="2">
        <v>0.17606847889012234</v>
      </c>
      <c r="AG15" s="18">
        <v>6.8637544736971119</v>
      </c>
      <c r="AH15" s="10">
        <f>SUM(AF15*0.75*AF9)/AQ15</f>
        <v>1243.0469823338415</v>
      </c>
      <c r="AI15" s="2">
        <v>8.5544196452859336E-2</v>
      </c>
      <c r="AJ15" s="18">
        <v>3.1255686988171063</v>
      </c>
      <c r="AK15" s="10">
        <f>SUM(AI15*0.75*AI9)/AQ15</f>
        <v>256.242507822753</v>
      </c>
      <c r="AL15" s="2">
        <v>0.31449987011789599</v>
      </c>
      <c r="AM15" s="18">
        <v>12.853773584905662</v>
      </c>
      <c r="AN15" s="10">
        <f>SUM(AL15*0.75*AL9)/AQ15</f>
        <v>182.8690944787518</v>
      </c>
      <c r="AO15" s="2">
        <f t="shared" si="0"/>
        <v>0.21139378291864505</v>
      </c>
      <c r="AP15" s="18">
        <f t="shared" si="1"/>
        <v>7.5069995577663713</v>
      </c>
      <c r="AQ15">
        <v>25</v>
      </c>
      <c r="AR15" s="10">
        <f>SUM(D15+G15+J15+M15+P15+S15+V15+Y15+AB15+AH15+AK15+AN15+AE15)</f>
        <v>9587.217887355775</v>
      </c>
    </row>
    <row r="16" spans="1:59" x14ac:dyDescent="0.25">
      <c r="A16" s="28" t="s">
        <v>25</v>
      </c>
      <c r="B16" s="16">
        <v>0.48626885343382326</v>
      </c>
      <c r="C16" s="18">
        <v>26.184448462929478</v>
      </c>
      <c r="D16" s="10">
        <f>SUM(B16*0.75*B9)/AQ16</f>
        <v>1287.8052553029315</v>
      </c>
      <c r="E16" s="2">
        <v>0.40537711109047236</v>
      </c>
      <c r="F16" s="18">
        <v>19.688542825361512</v>
      </c>
      <c r="G16" s="10">
        <f>SUM(E16*0.75*E9)/AQ16</f>
        <v>1161.8553918675136</v>
      </c>
      <c r="H16" s="2">
        <v>0.38506579331491858</v>
      </c>
      <c r="I16" s="18">
        <v>17.22586450700604</v>
      </c>
      <c r="J16" s="10">
        <f>SUM(H16*0.75*H9)/AQ16</f>
        <v>895.30107340478457</v>
      </c>
      <c r="K16" s="2">
        <v>0.79338328039686068</v>
      </c>
      <c r="L16" s="18">
        <v>34.219821317265733</v>
      </c>
      <c r="M16" s="10">
        <f>SUM(K16*0.75*K9)/AQ16</f>
        <v>4012.4566022790827</v>
      </c>
      <c r="N16" s="2">
        <v>0.58308978410296286</v>
      </c>
      <c r="O16" s="18">
        <v>29.813906661037315</v>
      </c>
      <c r="P16" s="10">
        <f>SUM(N16*0.75*N9)/AQ16</f>
        <v>3233.0695877113803</v>
      </c>
      <c r="Q16" s="2">
        <v>0.56972578634331028</v>
      </c>
      <c r="R16" s="18">
        <v>27.17911877394636</v>
      </c>
      <c r="S16" s="10">
        <f>SUM(Q16*0.75*Q9)/AQ16</f>
        <v>1940.8734418200283</v>
      </c>
      <c r="T16" s="2">
        <v>0.32990660988118525</v>
      </c>
      <c r="U16" s="18">
        <v>15.486372448397765</v>
      </c>
      <c r="V16" s="10">
        <f>SUM(T16*0.75*T9)/AQ16</f>
        <v>894.30094086762051</v>
      </c>
      <c r="W16" s="2">
        <v>0.44274634148427289</v>
      </c>
      <c r="X16" s="18">
        <v>21.983083826390821</v>
      </c>
      <c r="Y16" s="10">
        <f>SUM(W16*0.75*W9)/AQ16</f>
        <v>2230.3656874709286</v>
      </c>
      <c r="Z16" s="2">
        <v>0.67337685693286409</v>
      </c>
      <c r="AA16" s="18">
        <v>27.55151870299834</v>
      </c>
      <c r="AB16" s="10">
        <f>SUM(Z16*0.75*Z9)/AQ16</f>
        <v>2116.2685846628974</v>
      </c>
      <c r="AC16" s="2">
        <v>1.1662501877814531</v>
      </c>
      <c r="AD16" s="18">
        <v>48.754304233340086</v>
      </c>
      <c r="AE16" s="10">
        <f>SUM(AC16*0.75*AC9)/AQ16</f>
        <v>4124.3971390815968</v>
      </c>
      <c r="AF16" s="2">
        <v>1.2842842950557756</v>
      </c>
      <c r="AG16" s="18">
        <v>52.740599107711915</v>
      </c>
      <c r="AH16" s="10">
        <f>SUM(AF16*0.75*AF9)/AQ16</f>
        <v>9067.0728087796761</v>
      </c>
      <c r="AI16" s="2">
        <v>0.38548404408885933</v>
      </c>
      <c r="AJ16" s="18">
        <v>17.174704276615106</v>
      </c>
      <c r="AK16" s="10">
        <f>SUM(AI16*0.75*AI9)/AQ16</f>
        <v>1154.6943250255326</v>
      </c>
      <c r="AL16" s="2">
        <v>0.58714860558583415</v>
      </c>
      <c r="AM16" s="18">
        <v>31.633254716981128</v>
      </c>
      <c r="AN16" s="10">
        <f>SUM(AL16*0.75*AL9)/AQ16</f>
        <v>341.40342820393909</v>
      </c>
      <c r="AO16" s="2">
        <f t="shared" si="0"/>
        <v>0.62246981149943015</v>
      </c>
      <c r="AP16" s="18">
        <f t="shared" si="1"/>
        <v>28.433503066152436</v>
      </c>
      <c r="AQ16">
        <v>25</v>
      </c>
      <c r="AR16" s="10">
        <f>SUM(D16+G16+J16+M16+P16+S16+V16+Y16+AB16+AH16+AK16+AN16+AE16)</f>
        <v>32459.864266477914</v>
      </c>
    </row>
    <row r="17" spans="1:44" x14ac:dyDescent="0.25">
      <c r="A17" s="29" t="s">
        <v>26</v>
      </c>
      <c r="B17" s="16">
        <v>0.12786135508596541</v>
      </c>
      <c r="C17" s="18">
        <v>2.5949367088607596</v>
      </c>
      <c r="D17" s="9"/>
      <c r="E17" s="2">
        <v>0.11947155207136946</v>
      </c>
      <c r="F17" s="18">
        <v>1.4561634138942259</v>
      </c>
      <c r="G17" s="9"/>
      <c r="H17" s="2">
        <v>0.13126674605902208</v>
      </c>
      <c r="I17" s="18">
        <v>3.9979431803573724</v>
      </c>
      <c r="J17" s="9"/>
      <c r="K17" s="2">
        <v>0.22782556378905544</v>
      </c>
      <c r="L17" s="18">
        <v>3.9840016621649696</v>
      </c>
      <c r="M17" s="9"/>
      <c r="N17" s="2">
        <v>0.16241170202304639</v>
      </c>
      <c r="O17" s="18">
        <v>3.1957390146471374</v>
      </c>
      <c r="P17" s="9"/>
      <c r="Q17" s="2">
        <v>0.10315998716042402</v>
      </c>
      <c r="R17" s="18">
        <v>2.6101532567049812</v>
      </c>
      <c r="S17" s="9"/>
      <c r="T17" s="2">
        <v>0.14494884755988421</v>
      </c>
      <c r="U17" s="18">
        <v>3.238681719694378</v>
      </c>
      <c r="V17" s="9"/>
      <c r="W17" s="2">
        <v>0.27230337546289779</v>
      </c>
      <c r="X17" s="18">
        <v>8.1245284517333118</v>
      </c>
      <c r="Y17" s="9"/>
      <c r="Z17" s="2">
        <v>0.38431180528764936</v>
      </c>
      <c r="AA17" s="18">
        <v>8.8094540482468986</v>
      </c>
      <c r="AB17" s="9"/>
      <c r="AC17" s="2">
        <v>0.40772860325406662</v>
      </c>
      <c r="AD17" s="18">
        <v>10.909459185740328</v>
      </c>
      <c r="AE17" s="9"/>
      <c r="AF17" s="2">
        <v>0.440638796616382</v>
      </c>
      <c r="AG17" s="18">
        <v>12.78129136637741</v>
      </c>
      <c r="AH17" s="9"/>
      <c r="AI17" s="2">
        <v>0.27847269922842799</v>
      </c>
      <c r="AJ17" s="18">
        <v>6.7879890809827117</v>
      </c>
      <c r="AK17" s="9"/>
      <c r="AL17" s="2">
        <v>0.32601633279978742</v>
      </c>
      <c r="AM17" s="18">
        <v>10.642688679245282</v>
      </c>
      <c r="AN17" s="9"/>
      <c r="AO17" s="2">
        <f t="shared" si="0"/>
        <v>0.24049364356907524</v>
      </c>
      <c r="AP17" s="18">
        <f t="shared" si="1"/>
        <v>6.0871561360499831</v>
      </c>
    </row>
    <row r="18" spans="1:44" x14ac:dyDescent="0.25">
      <c r="A18" s="17" t="s">
        <v>27</v>
      </c>
      <c r="B18" s="16">
        <v>0.23824204348790709</v>
      </c>
      <c r="C18" s="18">
        <v>3.1103074141048825</v>
      </c>
      <c r="D18" s="9"/>
      <c r="E18" s="2">
        <v>0.10909521917877142</v>
      </c>
      <c r="F18" s="18">
        <v>2.0224491859642026</v>
      </c>
      <c r="G18" s="9"/>
      <c r="H18" s="2">
        <v>0.16465145587155083</v>
      </c>
      <c r="I18" s="18">
        <v>2.4039079573209925</v>
      </c>
      <c r="J18" s="9"/>
      <c r="K18" s="2">
        <v>0.31122346255815037</v>
      </c>
      <c r="L18" s="18">
        <v>5.0799916891751504</v>
      </c>
      <c r="M18" s="9"/>
      <c r="N18" s="2">
        <v>0.28686794014979927</v>
      </c>
      <c r="O18" s="18">
        <v>4.4688382969049396</v>
      </c>
      <c r="P18" s="9"/>
      <c r="Q18" s="2">
        <v>0.30529522409187076</v>
      </c>
      <c r="R18" s="18">
        <v>4.6875</v>
      </c>
      <c r="S18" s="9"/>
      <c r="T18" s="2">
        <v>0.2376004548015774</v>
      </c>
      <c r="U18" s="18">
        <v>4.6527540198426278</v>
      </c>
      <c r="V18" s="9"/>
      <c r="W18" s="2">
        <v>0.2635570588718032</v>
      </c>
      <c r="X18" s="18">
        <v>4.5427470912917451</v>
      </c>
      <c r="Y18" s="9"/>
      <c r="Z18" s="2">
        <v>0.41215229826601779</v>
      </c>
      <c r="AA18" s="18">
        <v>4.4535599179607388</v>
      </c>
      <c r="AB18" s="9"/>
      <c r="AC18" s="2">
        <v>0.24796782266123607</v>
      </c>
      <c r="AD18" s="18">
        <v>5.3271217338464654</v>
      </c>
      <c r="AE18" s="9"/>
      <c r="AF18" s="2">
        <v>0.26139467184920145</v>
      </c>
      <c r="AG18" s="18">
        <v>4.9051331078099718</v>
      </c>
      <c r="AH18" s="9"/>
      <c r="AI18" s="2">
        <v>0.29761423083339855</v>
      </c>
      <c r="AJ18" s="18">
        <v>4.2538671519563236</v>
      </c>
      <c r="AK18" s="9"/>
      <c r="AL18" s="2">
        <v>0.73436461112725127</v>
      </c>
      <c r="AM18" s="18">
        <v>11.64504716981132</v>
      </c>
      <c r="AN18" s="9"/>
      <c r="AO18" s="2">
        <f t="shared" si="0"/>
        <v>0.29769434567296432</v>
      </c>
      <c r="AP18" s="18">
        <f t="shared" si="1"/>
        <v>4.7348634412299511</v>
      </c>
    </row>
    <row r="19" spans="1:44" x14ac:dyDescent="0.25">
      <c r="A19" s="28" t="s">
        <v>28</v>
      </c>
      <c r="B19" s="16">
        <v>0.30484706302298192</v>
      </c>
      <c r="C19" s="18">
        <v>10.162748643761303</v>
      </c>
      <c r="D19" s="9"/>
      <c r="E19" s="2">
        <v>0.17922907196005661</v>
      </c>
      <c r="F19" s="18">
        <v>6.4516129032258061</v>
      </c>
      <c r="G19" s="9"/>
      <c r="H19" s="2">
        <v>0.17932224477370098</v>
      </c>
      <c r="I19" s="18">
        <v>5.129193983802546</v>
      </c>
      <c r="J19" s="9"/>
      <c r="K19" s="2">
        <v>0.42025492076431464</v>
      </c>
      <c r="L19" s="18">
        <v>13.063577810097652</v>
      </c>
      <c r="M19" s="9"/>
      <c r="N19" s="2">
        <v>0.39289486655045797</v>
      </c>
      <c r="O19" s="18">
        <v>12.760222142833946</v>
      </c>
      <c r="P19" s="9"/>
      <c r="Q19" s="2">
        <v>0.30785837340558964</v>
      </c>
      <c r="R19" s="18">
        <v>11.08117816091954</v>
      </c>
      <c r="S19" s="9"/>
      <c r="T19" s="2">
        <v>0.31245587554292187</v>
      </c>
      <c r="U19" s="18">
        <v>13.844223970806249</v>
      </c>
      <c r="V19" s="9"/>
      <c r="W19" s="2">
        <v>0.27116466898972591</v>
      </c>
      <c r="X19" s="18">
        <v>10.737402215780486</v>
      </c>
      <c r="Y19" s="9"/>
      <c r="Z19" s="2">
        <v>0.56835434726180534</v>
      </c>
      <c r="AA19" s="18">
        <v>13.170231467916787</v>
      </c>
      <c r="AB19" s="9"/>
      <c r="AC19" s="2">
        <v>0.51694991969323145</v>
      </c>
      <c r="AD19" s="18">
        <v>16.860441563702651</v>
      </c>
      <c r="AE19" s="9"/>
      <c r="AF19" s="2">
        <v>0.44137525743501221</v>
      </c>
      <c r="AG19" s="18">
        <v>13.835367946266608</v>
      </c>
      <c r="AH19" s="9"/>
      <c r="AI19" s="2">
        <v>0.42769239688821298</v>
      </c>
      <c r="AJ19" s="18">
        <v>11.424021838034577</v>
      </c>
      <c r="AK19" s="9"/>
      <c r="AL19" s="2">
        <v>0.5611739300142512</v>
      </c>
      <c r="AM19" s="18">
        <v>21.963443396226413</v>
      </c>
      <c r="AN19" s="9"/>
      <c r="AO19" s="2">
        <f t="shared" si="0"/>
        <v>0.37565945663863565</v>
      </c>
      <c r="AP19" s="18">
        <f t="shared" si="1"/>
        <v>12.344897387951887</v>
      </c>
    </row>
    <row r="20" spans="1:44" x14ac:dyDescent="0.25">
      <c r="A20" s="29" t="s">
        <v>29</v>
      </c>
      <c r="B20" s="16">
        <v>8.792480628476218E-2</v>
      </c>
      <c r="C20" s="18">
        <v>6.0126582278481013</v>
      </c>
      <c r="D20" s="10">
        <f>SUM(B20*0.75*B9)/AQ20</f>
        <v>646.81883743385299</v>
      </c>
      <c r="E20" s="2">
        <v>9.7886982446904552E-2</v>
      </c>
      <c r="F20" s="18">
        <v>6.4718373950854486</v>
      </c>
      <c r="G20" s="10">
        <f>SUM(E20*0.75*E9)/AQ20</f>
        <v>779.31905350249349</v>
      </c>
      <c r="H20" s="2">
        <v>0.11948032499219204</v>
      </c>
      <c r="I20" s="18">
        <v>10.271243090371513</v>
      </c>
      <c r="J20" s="10">
        <f>SUM(H20*0.75*H9)/AQ20</f>
        <v>771.66367896207225</v>
      </c>
      <c r="K20" s="2">
        <v>9.0487257683392927E-2</v>
      </c>
      <c r="L20" s="18">
        <v>4.9916891751506336</v>
      </c>
      <c r="M20" s="10">
        <f>SUM(K20*0.75*K9)/AQ20</f>
        <v>1271.1951583555317</v>
      </c>
      <c r="N20" s="2">
        <v>7.5452868804497475E-2</v>
      </c>
      <c r="O20" s="18">
        <v>6.8558994511383196</v>
      </c>
      <c r="P20" s="10">
        <f>SUM(N20*0.75*N9)/AQ20</f>
        <v>1162.12508532687</v>
      </c>
      <c r="Q20" s="2">
        <v>8.2888824935026847E-2</v>
      </c>
      <c r="R20" s="18">
        <v>6.7409003831417627</v>
      </c>
      <c r="S20" s="10">
        <f>SUM(Q20*0.75*Q9)/AQ20</f>
        <v>784.37695036015907</v>
      </c>
      <c r="T20" s="2">
        <v>9.4525259925695812E-2</v>
      </c>
      <c r="U20" s="18">
        <v>5.1203101836013234</v>
      </c>
      <c r="V20" s="10">
        <f>SUM(T20*0.75*T9)/AQ20</f>
        <v>711.76733013549563</v>
      </c>
      <c r="W20" s="2">
        <v>0.11824272046788561</v>
      </c>
      <c r="X20" s="18">
        <v>8.680459039828456</v>
      </c>
      <c r="Y20" s="10">
        <f>SUM(W20*0.75*W9)/AQ20</f>
        <v>1654.5999481872402</v>
      </c>
      <c r="Z20" s="2">
        <v>0.14358513880660773</v>
      </c>
      <c r="AA20" s="18">
        <v>8.8778200996191039</v>
      </c>
      <c r="AB20" s="10">
        <f>SUM(Z20*0.75*Z9)/AQ20</f>
        <v>1253.4862963534515</v>
      </c>
      <c r="AC20" s="2">
        <v>6.6473601058971279E-2</v>
      </c>
      <c r="AD20" s="18">
        <v>3.9983795827425563</v>
      </c>
      <c r="AE20" s="10">
        <f>SUM(AC20*0.75*AC9)/AQ20</f>
        <v>653.00342000280443</v>
      </c>
      <c r="AF20" s="2">
        <v>4.2818459534231787E-2</v>
      </c>
      <c r="AG20" s="18">
        <v>3.2284159435211062</v>
      </c>
      <c r="AH20" s="10">
        <f>SUM(AF20*0.75*AF9)/AQ20</f>
        <v>839.71994633574184</v>
      </c>
      <c r="AI20" s="2">
        <v>0.12053731875337574</v>
      </c>
      <c r="AJ20" s="18">
        <v>9.2493175614194723</v>
      </c>
      <c r="AK20" s="10">
        <f>SUM(AI20*0.75*AI9)/AQ20</f>
        <v>1002.9508502405884</v>
      </c>
      <c r="AL20" s="2">
        <v>5.8413278513780906E-2</v>
      </c>
      <c r="AM20" s="18">
        <v>0.76650943396226412</v>
      </c>
      <c r="AN20" s="10">
        <f>SUM(AL20*0.75*AL9)/AQ20</f>
        <v>94.347180346175108</v>
      </c>
      <c r="AO20" s="2">
        <f t="shared" si="0"/>
        <v>9.220898786210191E-2</v>
      </c>
      <c r="AP20" s="18">
        <f t="shared" si="1"/>
        <v>6.2511876590330804</v>
      </c>
      <c r="AQ20">
        <v>9</v>
      </c>
      <c r="AR20" s="10">
        <f>SUM(D20+G20+J20+M20+P20+S20+V20+Y20+AB20+AH20+AK20+AN20+AE20)</f>
        <v>11625.373735542475</v>
      </c>
    </row>
    <row r="21" spans="1:44" x14ac:dyDescent="0.25">
      <c r="A21" s="17" t="s">
        <v>30</v>
      </c>
      <c r="B21" s="16">
        <v>1.2296904837981393</v>
      </c>
      <c r="C21" s="18">
        <v>17.305605786618443</v>
      </c>
      <c r="D21" s="10">
        <f>SUM(B21*0.75*B9)/AQ21</f>
        <v>3256.6384958619642</v>
      </c>
      <c r="E21" s="2">
        <v>1.9606301791949448</v>
      </c>
      <c r="F21" s="18">
        <v>27.040145616341388</v>
      </c>
      <c r="G21" s="10">
        <f>SUM(E21*0.75*E9)/AQ21</f>
        <v>5619.3817628924226</v>
      </c>
      <c r="H21" s="2">
        <v>2.1352841187106977</v>
      </c>
      <c r="I21" s="18">
        <v>28.40982131379355</v>
      </c>
      <c r="J21" s="10">
        <f>SUM(H21*0.75*H9)/AQ21</f>
        <v>4964.6636930494951</v>
      </c>
      <c r="K21" s="2">
        <v>1.2890920644389674</v>
      </c>
      <c r="L21" s="18">
        <v>18.055266985248288</v>
      </c>
      <c r="M21" s="10">
        <f>SUM(K21*0.75*K9)/AQ21</f>
        <v>6519.4542066936347</v>
      </c>
      <c r="N21" s="2">
        <v>2.2958610887016997</v>
      </c>
      <c r="O21" s="18">
        <v>27.20275405150856</v>
      </c>
      <c r="P21" s="10">
        <f>SUM(N21*0.75*N9)/AQ21</f>
        <v>12729.906895746088</v>
      </c>
      <c r="Q21" s="2">
        <v>2.6393506383943315</v>
      </c>
      <c r="R21" s="18">
        <v>31.950431034482758</v>
      </c>
      <c r="S21" s="10">
        <f>SUM(Q21*0.75*Q9)/AQ21</f>
        <v>8991.4230328052017</v>
      </c>
      <c r="T21" s="2">
        <v>4.1181002723006372</v>
      </c>
      <c r="U21" s="18">
        <v>45.615235488653212</v>
      </c>
      <c r="V21" s="10">
        <f>SUM(T21*0.75*T9)/AQ21</f>
        <v>11163.222675144398</v>
      </c>
      <c r="W21" s="2">
        <v>2.3617742616652335</v>
      </c>
      <c r="X21" s="18">
        <v>30.703252193940354</v>
      </c>
      <c r="Y21" s="10">
        <f>SUM(W21*0.75*W9)/AQ21</f>
        <v>11897.603167336931</v>
      </c>
      <c r="Z21" s="2">
        <v>2.6068157054165599</v>
      </c>
      <c r="AA21" s="18">
        <v>30.20802812774685</v>
      </c>
      <c r="AB21" s="10">
        <f>SUM(Z21*0.75*Z9)/AQ21</f>
        <v>8192.6221945120014</v>
      </c>
      <c r="AC21" s="2">
        <v>2.709022869833337</v>
      </c>
      <c r="AD21" s="18">
        <v>27.972452906623456</v>
      </c>
      <c r="AE21" s="10">
        <f>SUM(AC21*0.75*AC9)/AQ21</f>
        <v>9580.3510182508016</v>
      </c>
      <c r="AF21" s="2">
        <v>3.4485023685398639</v>
      </c>
      <c r="AG21" s="18">
        <v>35.45374319752905</v>
      </c>
      <c r="AH21" s="10">
        <f>SUM(AF21*0.75*AF9)/AQ21</f>
        <v>24346.49569193881</v>
      </c>
      <c r="AI21" s="2">
        <v>3.2943832260455457</v>
      </c>
      <c r="AJ21" s="18">
        <v>35.345768880800726</v>
      </c>
      <c r="AK21" s="10">
        <f>SUM(AI21*0.75*AI9)/AQ21</f>
        <v>9868.1272906258673</v>
      </c>
      <c r="AL21" s="2">
        <v>5.8176050745660808</v>
      </c>
      <c r="AM21" s="18">
        <v>59.257075471698116</v>
      </c>
      <c r="AN21" s="10">
        <f>SUM(AL21*0.75*AL9)/AQ21</f>
        <v>3382.7046466571933</v>
      </c>
      <c r="AO21" s="2">
        <f t="shared" si="0"/>
        <v>2.7620086424312333</v>
      </c>
      <c r="AP21" s="18">
        <f t="shared" si="1"/>
        <v>31.886121619614208</v>
      </c>
      <c r="AQ21">
        <v>25</v>
      </c>
      <c r="AR21" s="10">
        <f>SUM(D21+G21+J21+M21+P21+S21+V21+Y21+AB21+AH21+AK21+AN21+AE21)</f>
        <v>120512.59477151479</v>
      </c>
    </row>
    <row r="22" spans="1:44" x14ac:dyDescent="0.25">
      <c r="A22" s="30" t="s">
        <v>31</v>
      </c>
      <c r="B22" s="16">
        <v>7.931919717678916</v>
      </c>
      <c r="C22" s="18">
        <v>77.188065099457503</v>
      </c>
      <c r="D22" s="10">
        <f>SUM(B22*0.75*B9)/AQ22</f>
        <v>21006.42026511778</v>
      </c>
      <c r="E22" s="2">
        <v>6.9890125588347782</v>
      </c>
      <c r="F22" s="18">
        <v>76.88340580442916</v>
      </c>
      <c r="G22" s="10">
        <f>SUM(E22*0.75*E9)/AQ22</f>
        <v>20031.278785001945</v>
      </c>
      <c r="H22" s="2">
        <v>6.3066508253708138</v>
      </c>
      <c r="I22" s="18">
        <v>64.982645584265327</v>
      </c>
      <c r="J22" s="10">
        <f>SUM(H22*0.75*H9)/AQ22</f>
        <v>14663.341568036667</v>
      </c>
      <c r="K22" s="2">
        <v>7.4034185677173951</v>
      </c>
      <c r="L22" s="18">
        <v>70.829004778724297</v>
      </c>
      <c r="M22" s="10">
        <f>SUM(K22*0.75*K9)/AQ22</f>
        <v>37442.049064373954</v>
      </c>
      <c r="N22" s="2">
        <v>6.2474020055587509</v>
      </c>
      <c r="O22" s="18">
        <v>67.730830437465499</v>
      </c>
      <c r="P22" s="10">
        <f>SUM(N22*0.75*N9)/AQ22</f>
        <v>34640.094848261717</v>
      </c>
      <c r="Q22" s="2">
        <v>6.7204324058363145</v>
      </c>
      <c r="R22" s="18">
        <v>70.168821839080465</v>
      </c>
      <c r="S22" s="10">
        <f>SUM(Q22*0.75*Q9)/AQ22</f>
        <v>22894.362668314461</v>
      </c>
      <c r="T22" s="2">
        <v>5.9343550458294638</v>
      </c>
      <c r="U22" s="18">
        <v>67.077203786064544</v>
      </c>
      <c r="V22" s="10">
        <f>SUM(T22*0.75*T9)/AQ22</f>
        <v>16086.671627583135</v>
      </c>
      <c r="W22" s="2">
        <v>6.5402291800750794</v>
      </c>
      <c r="X22" s="18">
        <v>72.143906603661208</v>
      </c>
      <c r="Y22" s="10">
        <f>SUM(W22*0.75*W9)/AQ22</f>
        <v>32946.862310670811</v>
      </c>
      <c r="Z22" s="2">
        <v>7.9886492767083954</v>
      </c>
      <c r="AA22" s="18">
        <v>72.477781033304041</v>
      </c>
      <c r="AB22" s="10">
        <f>SUM(Z22*0.75*Z9)/AQ22</f>
        <v>25106.487287360844</v>
      </c>
      <c r="AC22" s="2">
        <v>6.3648293406507177</v>
      </c>
      <c r="AD22" s="18">
        <v>70.601579906826004</v>
      </c>
      <c r="AE22" s="10">
        <f>SUM(AC22*0.75*AC9)/AQ22</f>
        <v>22508.964370037633</v>
      </c>
      <c r="AF22" s="2">
        <v>5.1684683520179853</v>
      </c>
      <c r="AG22" s="18">
        <v>59.805363533853019</v>
      </c>
      <c r="AH22" s="10">
        <f>SUM(AF22*0.75*AF9)/AQ22</f>
        <v>36489.489934614016</v>
      </c>
      <c r="AI22" s="2">
        <v>7.739250365353449</v>
      </c>
      <c r="AJ22" s="18">
        <v>75.764331210191088</v>
      </c>
      <c r="AK22" s="10">
        <f>SUM(AI22*0.75*AI9)/AQ22</f>
        <v>23182.460114394333</v>
      </c>
      <c r="AL22" s="2">
        <v>6.3990101283085936</v>
      </c>
      <c r="AM22" s="18">
        <v>64.563679245283026</v>
      </c>
      <c r="AN22" s="10">
        <f>SUM(AL22*0.75*AL9)/AQ22</f>
        <v>3720.768429206315</v>
      </c>
      <c r="AO22" s="2">
        <f t="shared" si="0"/>
        <v>6.7487405976877435</v>
      </c>
      <c r="AP22" s="18">
        <f t="shared" si="1"/>
        <v>70.016662989431154</v>
      </c>
      <c r="AQ22">
        <v>25</v>
      </c>
      <c r="AR22" s="10">
        <f>SUM(D22+G22+J22+M22+P22+S22+V22+Y22+AB22+AH22+AK22+AN22+AE22)</f>
        <v>310719.2512729736</v>
      </c>
    </row>
    <row r="23" spans="1:44" x14ac:dyDescent="0.25">
      <c r="A23" s="31" t="s">
        <v>32</v>
      </c>
      <c r="B23" s="16">
        <v>4.3762376514504124</v>
      </c>
      <c r="C23" s="18">
        <v>81.871609403254979</v>
      </c>
      <c r="D23" s="9"/>
      <c r="E23" s="2">
        <v>4.2203865094304147</v>
      </c>
      <c r="F23" s="18">
        <v>82.273232885023759</v>
      </c>
      <c r="G23" s="9"/>
      <c r="H23" s="2">
        <v>3.6134151721813788</v>
      </c>
      <c r="I23" s="18">
        <v>74.109782748425246</v>
      </c>
      <c r="J23" s="9"/>
      <c r="K23" s="2">
        <v>3.9024415479308319</v>
      </c>
      <c r="L23" s="18">
        <v>73.519634323706626</v>
      </c>
      <c r="M23" s="9"/>
      <c r="N23" s="2">
        <v>2.8193438151819015</v>
      </c>
      <c r="O23" s="18">
        <v>67.28264752687474</v>
      </c>
      <c r="P23" s="9"/>
      <c r="Q23" s="2">
        <v>3.2432539363202455</v>
      </c>
      <c r="R23" s="18">
        <v>73.335727969348667</v>
      </c>
      <c r="S23" s="9"/>
      <c r="T23" s="2">
        <v>3.1900844682408103</v>
      </c>
      <c r="U23" s="18">
        <v>70.293077888014594</v>
      </c>
      <c r="V23" s="9"/>
      <c r="W23" s="2">
        <v>2.5911764283817829</v>
      </c>
      <c r="X23" s="18">
        <v>62.562045824564194</v>
      </c>
      <c r="Y23" s="9"/>
      <c r="Z23" s="2">
        <v>2.8193935388211218</v>
      </c>
      <c r="AA23" s="18">
        <v>57.896278933489597</v>
      </c>
      <c r="AB23" s="9"/>
      <c r="AC23" s="2">
        <v>1.7195594870238196</v>
      </c>
      <c r="AD23" s="18">
        <v>45.007089325501312</v>
      </c>
      <c r="AE23" s="9"/>
      <c r="AF23" s="2">
        <v>0.95743827407824333</v>
      </c>
      <c r="AG23" s="18">
        <v>27.837427072608715</v>
      </c>
      <c r="AH23" s="9"/>
      <c r="AI23" s="2">
        <v>2.9198153476205224</v>
      </c>
      <c r="AJ23" s="18">
        <v>62.279344858962695</v>
      </c>
      <c r="AK23" s="9"/>
      <c r="AL23" s="2">
        <v>5.1267839543227636</v>
      </c>
      <c r="AM23" s="18">
        <v>77.122641509433961</v>
      </c>
      <c r="AN23" s="9"/>
      <c r="AO23" s="2">
        <f t="shared" si="0"/>
        <v>3.1922561639218658</v>
      </c>
      <c r="AP23" s="18">
        <f t="shared" si="1"/>
        <v>65.79927232840069</v>
      </c>
    </row>
    <row r="24" spans="1:44" x14ac:dyDescent="0.25">
      <c r="A24" s="17" t="s">
        <v>33</v>
      </c>
      <c r="B24" s="16">
        <v>0.97964049854664259</v>
      </c>
      <c r="C24" s="18">
        <v>25.37974683544304</v>
      </c>
      <c r="D24" s="9"/>
      <c r="E24" s="2">
        <v>1.2035822222610069</v>
      </c>
      <c r="F24" s="18">
        <v>27.45474769946405</v>
      </c>
      <c r="G24" s="9"/>
      <c r="H24" s="2">
        <v>1.1394525785841727</v>
      </c>
      <c r="I24" s="18">
        <v>18.421390924283326</v>
      </c>
      <c r="J24" s="9"/>
      <c r="K24" s="2">
        <v>0.81825051882024946</v>
      </c>
      <c r="L24" s="18">
        <v>16.845003116559319</v>
      </c>
      <c r="M24" s="9"/>
      <c r="N24" s="2">
        <v>0.89033334280644472</v>
      </c>
      <c r="O24" s="18">
        <v>17.147867883472443</v>
      </c>
      <c r="P24" s="9"/>
      <c r="Q24" s="2">
        <v>0.94709390745288435</v>
      </c>
      <c r="R24" s="18">
        <v>21.515804597701148</v>
      </c>
      <c r="S24" s="9"/>
      <c r="T24" s="2">
        <v>1.0298591696121535</v>
      </c>
      <c r="U24" s="18">
        <v>17.310981867943891</v>
      </c>
      <c r="V24" s="9"/>
      <c r="W24" s="2">
        <v>0.93647999658312464</v>
      </c>
      <c r="X24" s="18">
        <v>17.622999642616051</v>
      </c>
      <c r="Y24" s="9"/>
      <c r="Z24" s="2">
        <v>2.0595724637791308</v>
      </c>
      <c r="AA24" s="18">
        <v>26.413712276589514</v>
      </c>
      <c r="AB24" s="9"/>
      <c r="AC24" s="2">
        <v>1.9001339168493163</v>
      </c>
      <c r="AD24" s="18">
        <v>18.209438930524609</v>
      </c>
      <c r="AE24" s="9"/>
      <c r="AF24" s="2">
        <v>0.72776429699429424</v>
      </c>
      <c r="AG24" s="18">
        <v>10.766289160170613</v>
      </c>
      <c r="AH24" s="9"/>
      <c r="AI24" s="2">
        <v>2.0273726439877628</v>
      </c>
      <c r="AJ24" s="18">
        <v>29.099181073703367</v>
      </c>
      <c r="AK24" s="9"/>
      <c r="AL24" s="2">
        <v>1.0596735226296081</v>
      </c>
      <c r="AM24" s="18">
        <v>19.840801886792452</v>
      </c>
      <c r="AN24" s="9"/>
      <c r="AO24" s="2">
        <f t="shared" si="0"/>
        <v>1.2091699291466762</v>
      </c>
      <c r="AP24" s="18">
        <f t="shared" si="1"/>
        <v>20.463689684251065</v>
      </c>
    </row>
    <row r="25" spans="1:44" x14ac:dyDescent="0.25">
      <c r="A25" s="31" t="s">
        <v>34</v>
      </c>
      <c r="B25" s="16">
        <v>7.8074917375386188E-2</v>
      </c>
      <c r="C25" s="18">
        <v>4.1139240506329111</v>
      </c>
      <c r="D25" s="9"/>
      <c r="E25" s="2">
        <v>8.6649411680596825E-2</v>
      </c>
      <c r="F25" s="18">
        <v>3.9842248963494793</v>
      </c>
      <c r="G25" s="9"/>
      <c r="H25" s="2">
        <v>7.073751882809369E-2</v>
      </c>
      <c r="I25" s="18">
        <v>2.2882118524231907</v>
      </c>
      <c r="J25" s="9"/>
      <c r="K25" s="2">
        <v>8.4583984520232858E-2</v>
      </c>
      <c r="L25" s="18">
        <v>2.5555786411801371</v>
      </c>
      <c r="M25" s="9"/>
      <c r="N25" s="2">
        <v>6.3137731819849344E-2</v>
      </c>
      <c r="O25" s="18">
        <v>2.2084375304472088</v>
      </c>
      <c r="P25" s="9"/>
      <c r="Q25" s="2">
        <v>8.7278768455657602E-2</v>
      </c>
      <c r="R25" s="18">
        <v>3.2866379310344827</v>
      </c>
      <c r="S25" s="9"/>
      <c r="T25" s="2">
        <v>4.9605021493830247E-2</v>
      </c>
      <c r="U25" s="18">
        <v>2.4290112897707834</v>
      </c>
      <c r="V25" s="9"/>
      <c r="W25" s="2">
        <v>3.0657058633667664E-2</v>
      </c>
      <c r="X25" s="18">
        <v>1.6558789659691062</v>
      </c>
      <c r="Y25" s="9"/>
      <c r="Z25" s="2">
        <v>4.2564282596778899E-2</v>
      </c>
      <c r="AA25" s="18">
        <v>2.2316632483640979</v>
      </c>
      <c r="AB25" s="9"/>
      <c r="AC25" s="2">
        <v>8.5051624250229177E-2</v>
      </c>
      <c r="AD25" s="18">
        <v>3.2691918168928495</v>
      </c>
      <c r="AE25" s="9"/>
      <c r="AF25" s="2">
        <v>2.4906541760838619E-2</v>
      </c>
      <c r="AG25" s="18">
        <v>1.1398735108104134</v>
      </c>
      <c r="AH25" s="9"/>
      <c r="AI25" s="2">
        <v>5.233038248385493E-2</v>
      </c>
      <c r="AJ25" s="18">
        <v>2.7297543221110101</v>
      </c>
      <c r="AK25" s="9"/>
      <c r="AL25" s="2">
        <v>0.335635934212898</v>
      </c>
      <c r="AM25" s="18">
        <v>12.14622641509434</v>
      </c>
      <c r="AN25" s="9"/>
      <c r="AO25" s="2">
        <f t="shared" si="0"/>
        <v>8.3939475239378003E-2</v>
      </c>
      <c r="AP25" s="18">
        <f t="shared" si="1"/>
        <v>3.3875857285446167</v>
      </c>
    </row>
    <row r="26" spans="1:44" x14ac:dyDescent="0.25">
      <c r="A26" s="28" t="s">
        <v>35</v>
      </c>
      <c r="B26" s="16">
        <v>0.64268708199451607</v>
      </c>
      <c r="C26" s="18">
        <v>22.495479204339965</v>
      </c>
      <c r="D26" s="9"/>
      <c r="E26" s="2">
        <v>0.66857554426363952</v>
      </c>
      <c r="F26" s="18">
        <v>20.77055313985236</v>
      </c>
      <c r="G26" s="9"/>
      <c r="H26" s="2">
        <v>0.51965201191951993</v>
      </c>
      <c r="I26" s="18">
        <v>10.438359686335003</v>
      </c>
      <c r="J26" s="9"/>
      <c r="K26" s="2">
        <v>0.92783427498229387</v>
      </c>
      <c r="L26" s="18">
        <v>25.150633700394764</v>
      </c>
      <c r="M26" s="9"/>
      <c r="N26" s="2">
        <v>0.74667945503957278</v>
      </c>
      <c r="O26" s="18">
        <v>22.61699847357994</v>
      </c>
      <c r="P26" s="9"/>
      <c r="Q26" s="2">
        <v>0.77205468615223194</v>
      </c>
      <c r="R26" s="18">
        <v>22.86877394636015</v>
      </c>
      <c r="S26" s="9"/>
      <c r="T26" s="2">
        <v>0.58003924387510708</v>
      </c>
      <c r="U26" s="18">
        <v>18.052229444634506</v>
      </c>
      <c r="V26" s="9"/>
      <c r="W26" s="2">
        <v>0.69187032710380192</v>
      </c>
      <c r="X26" s="18">
        <v>20.077036095778901</v>
      </c>
      <c r="Y26" s="9"/>
      <c r="Z26" s="2">
        <v>0.54091907802520878</v>
      </c>
      <c r="AA26" s="18">
        <v>14.151772634046294</v>
      </c>
      <c r="AB26" s="9"/>
      <c r="AC26" s="2">
        <v>0.52429781058130154</v>
      </c>
      <c r="AD26" s="18">
        <v>13.360340287624064</v>
      </c>
      <c r="AE26" s="9"/>
      <c r="AF26" s="2">
        <v>0.22675844506166504</v>
      </c>
      <c r="AG26" s="18">
        <v>5.5890572142962194</v>
      </c>
      <c r="AH26" s="9"/>
      <c r="AI26" s="2">
        <v>0.4164307108676798</v>
      </c>
      <c r="AJ26" s="18">
        <v>11.128298453139216</v>
      </c>
      <c r="AK26" s="9"/>
      <c r="AL26" s="2">
        <v>0.14403776431917187</v>
      </c>
      <c r="AM26" s="18">
        <v>3.8325471698113205</v>
      </c>
      <c r="AN26" s="9"/>
      <c r="AO26" s="2">
        <f t="shared" si="0"/>
        <v>0.56937203339890075</v>
      </c>
      <c r="AP26" s="18">
        <f t="shared" si="1"/>
        <v>16.194775342322519</v>
      </c>
    </row>
    <row r="27" spans="1:44" x14ac:dyDescent="0.25">
      <c r="A27" s="29" t="s">
        <v>36</v>
      </c>
      <c r="B27" s="16">
        <v>4.0225542183564125</v>
      </c>
      <c r="C27" s="18">
        <v>59.547920433996381</v>
      </c>
      <c r="D27" s="9"/>
      <c r="E27" s="2">
        <v>3.7876462274413125</v>
      </c>
      <c r="F27" s="18">
        <v>59.904944888259678</v>
      </c>
      <c r="G27" s="9"/>
      <c r="H27" s="2">
        <v>2.9282457420726744</v>
      </c>
      <c r="I27" s="18">
        <v>47.615374726828641</v>
      </c>
      <c r="J27" s="9"/>
      <c r="K27" s="2">
        <v>3.8513909668944422</v>
      </c>
      <c r="L27" s="18">
        <v>55.604612507791394</v>
      </c>
      <c r="M27" s="9"/>
      <c r="N27" s="2">
        <v>3.1379265558277769</v>
      </c>
      <c r="O27" s="18">
        <v>50.872008054301574</v>
      </c>
      <c r="P27" s="9"/>
      <c r="Q27" s="2">
        <v>2.9435304337968518</v>
      </c>
      <c r="R27" s="18">
        <v>53.861350574712638</v>
      </c>
      <c r="S27" s="9"/>
      <c r="T27" s="2">
        <v>2.8149462756821997</v>
      </c>
      <c r="U27" s="18">
        <v>54.031246436309729</v>
      </c>
      <c r="V27" s="9"/>
      <c r="W27" s="2">
        <v>3.1505945575605749</v>
      </c>
      <c r="X27" s="18">
        <v>53.278005003375299</v>
      </c>
      <c r="Y27" s="9"/>
      <c r="Z27" s="2">
        <v>3.3626055371356838</v>
      </c>
      <c r="AA27" s="18">
        <v>55.015138197089563</v>
      </c>
      <c r="AB27" s="9"/>
      <c r="AC27" s="2">
        <v>2.6684488849283974</v>
      </c>
      <c r="AD27" s="18">
        <v>48.203362365809191</v>
      </c>
      <c r="AE27" s="9"/>
      <c r="AF27" s="2">
        <v>1.9121476843831893</v>
      </c>
      <c r="AG27" s="18">
        <v>36.277393734372701</v>
      </c>
      <c r="AH27" s="9"/>
      <c r="AI27" s="2">
        <v>3.0450316805448026</v>
      </c>
      <c r="AJ27" s="18">
        <v>50.718835304822562</v>
      </c>
      <c r="AK27" s="9"/>
      <c r="AL27" s="2">
        <v>2.2356716406910855</v>
      </c>
      <c r="AM27" s="18">
        <v>42.040094339622641</v>
      </c>
      <c r="AN27" s="9"/>
      <c r="AO27" s="2">
        <f t="shared" si="0"/>
        <v>3.0662108004088773</v>
      </c>
      <c r="AP27" s="18">
        <f t="shared" si="1"/>
        <v>51.305406659022452</v>
      </c>
    </row>
    <row r="28" spans="1:44" x14ac:dyDescent="0.25">
      <c r="A28" s="29" t="s">
        <v>37</v>
      </c>
      <c r="B28" s="16">
        <v>6.0871600816155481E-2</v>
      </c>
      <c r="C28" s="18">
        <v>1.6998191681735986</v>
      </c>
      <c r="D28" s="9"/>
      <c r="E28" s="2">
        <v>5.7209047166130803E-2</v>
      </c>
      <c r="F28" s="18">
        <v>1.0314490848417435</v>
      </c>
      <c r="G28" s="9"/>
      <c r="H28" s="2">
        <v>3.3972707102769263E-2</v>
      </c>
      <c r="I28" s="18">
        <v>0.47563954235762945</v>
      </c>
      <c r="J28" s="9"/>
      <c r="K28" s="2">
        <v>8.0574401667300066E-2</v>
      </c>
      <c r="L28" s="18">
        <v>1.8699355911074176</v>
      </c>
      <c r="M28" s="9"/>
      <c r="N28" s="2">
        <v>0.11304732255091732</v>
      </c>
      <c r="O28" s="18">
        <v>3.7283621837549936</v>
      </c>
      <c r="P28" s="9"/>
      <c r="Q28" s="2">
        <v>6.3886545321663421E-2</v>
      </c>
      <c r="R28" s="18">
        <v>1.4487547892720307</v>
      </c>
      <c r="S28" s="9"/>
      <c r="T28" s="2">
        <v>3.9043895118226195E-2</v>
      </c>
      <c r="U28" s="18">
        <v>1.0149389896225338</v>
      </c>
      <c r="V28" s="9"/>
      <c r="W28" s="2">
        <v>4.6569311067916556E-2</v>
      </c>
      <c r="X28" s="18">
        <v>1.3302624786562363</v>
      </c>
      <c r="Y28" s="9"/>
      <c r="Z28" s="2">
        <v>5.4173316621099109E-2</v>
      </c>
      <c r="AA28" s="18">
        <v>1.137806426408829</v>
      </c>
      <c r="AB28" s="9"/>
      <c r="AC28" s="2">
        <v>7.6470091687650774E-2</v>
      </c>
      <c r="AD28" s="18">
        <v>1.6528256025926675</v>
      </c>
      <c r="AE28" s="9"/>
      <c r="AF28" s="2">
        <v>5.2321280481016731E-2</v>
      </c>
      <c r="AG28" s="18">
        <v>0.91680149041525705</v>
      </c>
      <c r="AH28" s="9"/>
      <c r="AI28" s="2">
        <v>3.8934007866972743E-2</v>
      </c>
      <c r="AJ28" s="18">
        <v>0.7870791628753413</v>
      </c>
      <c r="AK28" s="9"/>
      <c r="AL28" s="2">
        <v>3.6083667967008744E-2</v>
      </c>
      <c r="AM28" s="18">
        <v>0.67806603773584906</v>
      </c>
      <c r="AN28" s="9"/>
      <c r="AO28" s="2">
        <f t="shared" si="0"/>
        <v>5.7935168879602102E-2</v>
      </c>
      <c r="AP28" s="18">
        <f t="shared" si="1"/>
        <v>1.3670569652164715</v>
      </c>
    </row>
    <row r="29" spans="1:44" x14ac:dyDescent="0.25">
      <c r="A29" s="28" t="s">
        <v>38</v>
      </c>
      <c r="B29" s="16">
        <v>0.17884462322594841</v>
      </c>
      <c r="C29" s="18">
        <v>4.6835443037974684</v>
      </c>
      <c r="D29" s="9"/>
      <c r="E29" s="2">
        <v>9.6854817187991438E-2</v>
      </c>
      <c r="F29" s="18">
        <v>2.0730104156133078</v>
      </c>
      <c r="G29" s="9"/>
      <c r="H29" s="2">
        <v>1.0119628988825482E-2</v>
      </c>
      <c r="I29" s="18">
        <v>0.43707417405836224</v>
      </c>
      <c r="J29" s="9"/>
      <c r="K29" s="2">
        <v>0.15637395639793</v>
      </c>
      <c r="L29" s="18">
        <v>3.0905879908580927</v>
      </c>
      <c r="M29" s="9"/>
      <c r="N29" s="2">
        <v>0.25541877848249195</v>
      </c>
      <c r="O29" s="18">
        <v>5.3132408820759309</v>
      </c>
      <c r="P29" s="9"/>
      <c r="Q29" s="2">
        <v>0.20458783049631754</v>
      </c>
      <c r="R29" s="18">
        <v>3.1788793103448274</v>
      </c>
      <c r="S29" s="9"/>
      <c r="T29" s="2">
        <v>0.15488813591777714</v>
      </c>
      <c r="U29" s="18">
        <v>4.1281788117231155</v>
      </c>
      <c r="V29" s="9"/>
      <c r="W29" s="2">
        <v>0.3800974505822754</v>
      </c>
      <c r="X29" s="18">
        <v>8.080848191240122</v>
      </c>
      <c r="Y29" s="9"/>
      <c r="Z29" s="2">
        <v>0.21785600884566345</v>
      </c>
      <c r="AA29" s="18">
        <v>3.7357163785525929</v>
      </c>
      <c r="AB29" s="9"/>
      <c r="AC29" s="2">
        <v>0.22980616628635669</v>
      </c>
      <c r="AD29" s="18">
        <v>4.7599756937411382</v>
      </c>
      <c r="AE29" s="9"/>
      <c r="AF29" s="2">
        <v>0.15620677247504636</v>
      </c>
      <c r="AG29" s="18">
        <v>3.4024611462469969</v>
      </c>
      <c r="AH29" s="9"/>
      <c r="AI29" s="2">
        <v>0.28385098584143403</v>
      </c>
      <c r="AJ29" s="18">
        <v>6.1373976342129213</v>
      </c>
      <c r="AK29" s="9"/>
      <c r="AL29" s="2">
        <v>0.13675304756092865</v>
      </c>
      <c r="AM29" s="18">
        <v>2.329009433962264</v>
      </c>
      <c r="AN29" s="9"/>
      <c r="AO29" s="2">
        <f t="shared" si="0"/>
        <v>0.18935832325299895</v>
      </c>
      <c r="AP29" s="18">
        <f t="shared" si="1"/>
        <v>3.9499941820328575</v>
      </c>
    </row>
    <row r="30" spans="1:44" x14ac:dyDescent="0.25">
      <c r="A30" s="29" t="s">
        <v>39</v>
      </c>
      <c r="B30" s="16">
        <v>0.71213323999843348</v>
      </c>
      <c r="C30" s="18">
        <v>11.645569620253164</v>
      </c>
      <c r="D30" s="9"/>
      <c r="E30" s="2">
        <v>0.83543549552795993</v>
      </c>
      <c r="F30" s="18">
        <v>13.530185054100516</v>
      </c>
      <c r="G30" s="9"/>
      <c r="H30" s="2">
        <v>0.32121968652391697</v>
      </c>
      <c r="I30" s="18">
        <v>5.7462398765908214</v>
      </c>
      <c r="J30" s="9"/>
      <c r="K30" s="2">
        <v>0.78227019407681209</v>
      </c>
      <c r="L30" s="18">
        <v>10.798878038645336</v>
      </c>
      <c r="M30" s="9"/>
      <c r="N30" s="2">
        <v>0.75072666749012862</v>
      </c>
      <c r="O30" s="18">
        <v>12.162644928712936</v>
      </c>
      <c r="P30" s="9"/>
      <c r="Q30" s="2">
        <v>0.6222641144213894</v>
      </c>
      <c r="R30" s="18">
        <v>9.2073754789272026</v>
      </c>
      <c r="S30" s="9"/>
      <c r="T30" s="2">
        <v>0.45878968206190596</v>
      </c>
      <c r="U30" s="18">
        <v>6.021211084502224</v>
      </c>
      <c r="V30" s="9"/>
      <c r="W30" s="2">
        <v>0.23747727830339935</v>
      </c>
      <c r="X30" s="18">
        <v>4.4712703013937976</v>
      </c>
      <c r="Y30" s="9"/>
      <c r="Z30" s="2">
        <v>0.32735897330337144</v>
      </c>
      <c r="AA30" s="18">
        <v>4.3656607090536186</v>
      </c>
      <c r="AB30" s="9"/>
      <c r="AC30" s="2">
        <v>0.51577058841900514</v>
      </c>
      <c r="AD30" s="18">
        <v>7.830666396597123</v>
      </c>
      <c r="AE30" s="9"/>
      <c r="AF30" s="2">
        <v>0.31936994251397249</v>
      </c>
      <c r="AG30" s="18">
        <v>4.704123155365985</v>
      </c>
      <c r="AH30" s="9"/>
      <c r="AI30" s="2">
        <v>0.27919690377630474</v>
      </c>
      <c r="AJ30" s="18">
        <v>3.7852593266606007</v>
      </c>
      <c r="AK30" s="9"/>
      <c r="AL30" s="2">
        <v>0.10828692436973517</v>
      </c>
      <c r="AM30" s="18">
        <v>2.7712264150943398</v>
      </c>
      <c r="AN30" s="9"/>
      <c r="AO30" s="2">
        <f t="shared" si="0"/>
        <v>0.48233074544510263</v>
      </c>
      <c r="AP30" s="18">
        <f t="shared" si="1"/>
        <v>7.4646392604536658</v>
      </c>
    </row>
    <row r="31" spans="1:44" s="13" customFormat="1" x14ac:dyDescent="0.25">
      <c r="A31" s="32" t="s">
        <v>40</v>
      </c>
      <c r="B31" s="16">
        <v>0.63643923323773421</v>
      </c>
      <c r="C31" s="26">
        <v>13.119349005424954</v>
      </c>
      <c r="D31" s="27"/>
      <c r="E31" s="16">
        <v>0.61937826533783291</v>
      </c>
      <c r="F31" s="26">
        <v>12.377389018100921</v>
      </c>
      <c r="G31" s="27"/>
      <c r="H31" s="16">
        <v>0.32573290608719935</v>
      </c>
      <c r="I31" s="26">
        <v>7.1474482581308649</v>
      </c>
      <c r="J31" s="27"/>
      <c r="K31" s="16">
        <v>0.75108691882503809</v>
      </c>
      <c r="L31" s="26">
        <v>11.858508206939538</v>
      </c>
      <c r="M31" s="27"/>
      <c r="N31" s="16">
        <v>0.25317037071540927</v>
      </c>
      <c r="O31" s="26">
        <v>6.9208534961514729</v>
      </c>
      <c r="P31" s="27"/>
      <c r="Q31" s="16">
        <v>0.36150299980598455</v>
      </c>
      <c r="R31" s="26">
        <v>9.3929597701149419</v>
      </c>
      <c r="S31" s="27"/>
      <c r="T31" s="16">
        <v>0.65118589355243417</v>
      </c>
      <c r="U31" s="26">
        <v>15.007412475766907</v>
      </c>
      <c r="V31" s="27"/>
      <c r="W31" s="16">
        <v>0.28042493356720444</v>
      </c>
      <c r="X31" s="26">
        <v>5.2813405869038643</v>
      </c>
      <c r="Y31" s="27"/>
      <c r="Z31" s="16">
        <v>0.15322725699934919</v>
      </c>
      <c r="AA31" s="26">
        <v>3.779665983006153</v>
      </c>
      <c r="AB31" s="27"/>
      <c r="AC31" s="16">
        <v>0.20170313104308846</v>
      </c>
      <c r="AD31" s="26">
        <v>4.4561474579704274</v>
      </c>
      <c r="AE31" s="27"/>
      <c r="AF31" s="16">
        <v>6.967132497785257E-2</v>
      </c>
      <c r="AG31" s="26">
        <v>1.5198313477472178</v>
      </c>
      <c r="AH31" s="27"/>
      <c r="AI31" s="16">
        <v>0.24886517842283323</v>
      </c>
      <c r="AJ31" s="26">
        <v>6.8516833484986357</v>
      </c>
      <c r="AK31" s="27"/>
      <c r="AL31" s="16">
        <v>1.0762685924993216</v>
      </c>
      <c r="AM31" s="26">
        <v>19.221698113207548</v>
      </c>
      <c r="AN31" s="27"/>
      <c r="AO31" s="16">
        <f t="shared" si="0"/>
        <v>0.43297361577471405</v>
      </c>
      <c r="AP31" s="26">
        <f t="shared" si="1"/>
        <v>8.9949451590741116</v>
      </c>
      <c r="AR31" s="38"/>
    </row>
    <row r="32" spans="1:44" x14ac:dyDescent="0.25">
      <c r="A32" s="28" t="s">
        <v>41</v>
      </c>
      <c r="B32" s="16">
        <v>0.14863012140978193</v>
      </c>
      <c r="C32" s="18">
        <v>8.0560578661844495</v>
      </c>
      <c r="D32" s="10">
        <f>SUM(B32*0.75*B9)/AQ32</f>
        <v>393.62309573438188</v>
      </c>
      <c r="E32" s="2">
        <v>0.11227354534475001</v>
      </c>
      <c r="F32" s="18">
        <v>5.1066841945596115</v>
      </c>
      <c r="G32" s="10">
        <f>SUM(E32*0.75*E9)/AQ32</f>
        <v>321.78833104804147</v>
      </c>
      <c r="H32" s="2">
        <v>7.3365218914054481E-2</v>
      </c>
      <c r="I32" s="18">
        <v>4.3578866178171998</v>
      </c>
      <c r="J32" s="10">
        <f>SUM(H32*0.75*H9)/AQ32</f>
        <v>170.57853588831154</v>
      </c>
      <c r="K32" s="2">
        <v>0.20022648257507833</v>
      </c>
      <c r="L32" s="18">
        <v>9.0691876168709751</v>
      </c>
      <c r="M32" s="10">
        <f>SUM(K32*0.75*K9)/AQ32</f>
        <v>1012.625412975201</v>
      </c>
      <c r="N32" s="2">
        <v>0.12852132885987597</v>
      </c>
      <c r="O32" s="18">
        <v>9.0448507680815826</v>
      </c>
      <c r="P32" s="10">
        <f>SUM(N32*0.75*N9)/AQ32</f>
        <v>712.61478255593147</v>
      </c>
      <c r="Q32" s="2">
        <v>0.10622160665842037</v>
      </c>
      <c r="R32" s="18">
        <v>5.4537835249042148</v>
      </c>
      <c r="S32" s="10">
        <f>SUM(Q32*0.75*Q9)/AQ32</f>
        <v>361.86302297110751</v>
      </c>
      <c r="T32" s="2">
        <v>7.2832737887482485E-2</v>
      </c>
      <c r="U32" s="18">
        <v>3.010605542251112</v>
      </c>
      <c r="V32" s="10">
        <f>SUM(T32*0.75*T9)/AQ32</f>
        <v>197.43280088325091</v>
      </c>
      <c r="W32" s="2">
        <v>9.1302275303173169E-2</v>
      </c>
      <c r="X32" s="18">
        <v>4.1893340745741172</v>
      </c>
      <c r="Y32" s="10">
        <f>SUM(W32*0.75*W9)/AQ32</f>
        <v>459.94160299900614</v>
      </c>
      <c r="Z32" s="2">
        <v>0.18078242503186331</v>
      </c>
      <c r="AA32" s="18">
        <v>8.3015919523390966</v>
      </c>
      <c r="AB32" s="10">
        <f>SUM(Z32*0.75*Z9)/AQ32</f>
        <v>568.15758191738905</v>
      </c>
      <c r="AC32" s="2">
        <v>0.2020627768873699</v>
      </c>
      <c r="AD32" s="18">
        <v>12.44885558031193</v>
      </c>
      <c r="AE32" s="10">
        <f>SUM(AC32*0.75*AC9)/AQ32</f>
        <v>714.58692795110812</v>
      </c>
      <c r="AF32" s="2">
        <v>7.2663372241634022E-2</v>
      </c>
      <c r="AG32" s="18">
        <v>5.0669216061185471</v>
      </c>
      <c r="AH32" s="10">
        <f>SUM(AF32*0.75*AF9)/AQ32</f>
        <v>513.00486129338105</v>
      </c>
      <c r="AI32" s="2">
        <v>0.14417558979515541</v>
      </c>
      <c r="AJ32" s="18">
        <v>7.6478616924476803</v>
      </c>
      <c r="AK32" s="10">
        <f>SUM(AI32*0.75*AI9)/AQ32</f>
        <v>431.86932869600031</v>
      </c>
      <c r="AL32" s="2">
        <v>0.11525933099624522</v>
      </c>
      <c r="AM32" s="18">
        <v>5.8667452830188678</v>
      </c>
      <c r="AN32" s="10">
        <f>SUM(AL32*0.75*AL9)/AQ32</f>
        <v>67.018690601076756</v>
      </c>
      <c r="AO32" s="2">
        <f t="shared" si="0"/>
        <v>0.12679360091576036</v>
      </c>
      <c r="AP32" s="18">
        <f t="shared" si="1"/>
        <v>6.7400281784214906</v>
      </c>
      <c r="AQ32">
        <v>25</v>
      </c>
      <c r="AR32" s="10">
        <f>SUM(D32+G32+J32+M32+P32+S32+V32+Y32+AB32+AH32+AK32+AN32+AE32)</f>
        <v>5925.1049755141867</v>
      </c>
    </row>
    <row r="33" spans="1:44" x14ac:dyDescent="0.25">
      <c r="A33" s="29" t="s">
        <v>42</v>
      </c>
      <c r="B33" s="16">
        <v>0.11518840937526348</v>
      </c>
      <c r="C33" s="18">
        <v>6.3110307414104883</v>
      </c>
      <c r="D33" s="10">
        <f>SUM(B33*0.75*B9)/AQ33</f>
        <v>305.05807208488528</v>
      </c>
      <c r="E33" s="2">
        <v>8.5538174109866708E-2</v>
      </c>
      <c r="F33" s="18">
        <v>2.9932247952270199</v>
      </c>
      <c r="G33" s="10">
        <f>SUM(E33*0.75*E9)/AQ33</f>
        <v>245.16181619803007</v>
      </c>
      <c r="H33" s="2">
        <v>4.4739151306638039E-2</v>
      </c>
      <c r="I33" s="18">
        <v>1.9025581694305178</v>
      </c>
      <c r="J33" s="10">
        <f>SUM(H33*0.75*H9)/AQ33</f>
        <v>104.02121113701185</v>
      </c>
      <c r="K33" s="2">
        <v>0.12875444296712474</v>
      </c>
      <c r="L33" s="18">
        <v>6.757739455640972</v>
      </c>
      <c r="M33" s="10">
        <f>SUM(K33*0.75*K9)/AQ33</f>
        <v>651.16271986193669</v>
      </c>
      <c r="N33" s="2">
        <v>0.12753111183894075</v>
      </c>
      <c r="O33" s="18">
        <v>8.7395667565197623</v>
      </c>
      <c r="P33" s="10">
        <f>SUM(N33*0.75*N9)/AQ33</f>
        <v>707.12430643561163</v>
      </c>
      <c r="Q33" s="2">
        <v>8.7160728812242766E-2</v>
      </c>
      <c r="R33" s="18">
        <v>3.9331896551724137</v>
      </c>
      <c r="S33" s="10">
        <f>SUM(Q33*0.75*Q9)/AQ33</f>
        <v>296.92871163009119</v>
      </c>
      <c r="T33" s="2">
        <v>2.3712662422200291E-2</v>
      </c>
      <c r="U33" s="18">
        <v>1.3684570646595962</v>
      </c>
      <c r="V33" s="10">
        <f>SUM(T33*0.75*T9)/AQ33</f>
        <v>64.279573914227882</v>
      </c>
      <c r="W33" s="2">
        <v>0.11511789712709138</v>
      </c>
      <c r="X33" s="18">
        <v>5.2853115196759717</v>
      </c>
      <c r="Y33" s="10">
        <f>SUM(W33*0.75*W9)/AQ33</f>
        <v>579.9144650305218</v>
      </c>
      <c r="Z33" s="2">
        <v>6.566296652390528E-4</v>
      </c>
      <c r="AA33" s="18">
        <v>1.9533157534915521E-2</v>
      </c>
      <c r="AB33" s="10">
        <f>SUM(Z33*0.75*Z9)/AQ33</f>
        <v>2.0636360130233378</v>
      </c>
      <c r="AC33" s="2">
        <v>2.5736756064154106E-3</v>
      </c>
      <c r="AD33" s="18">
        <v>5.2663560866923233E-2</v>
      </c>
      <c r="AE33" s="10">
        <f>SUM(AC33*0.75*AC9)/AQ33</f>
        <v>9.1017008350638431</v>
      </c>
      <c r="AF33" s="2">
        <v>2.1479609620076679E-3</v>
      </c>
      <c r="AG33" s="18">
        <v>3.1867431485022309E-2</v>
      </c>
      <c r="AH33" s="10">
        <f>SUM(AF33*0.75*AF9)/AQ33</f>
        <v>15.164647350993375</v>
      </c>
      <c r="AI33" s="2">
        <v>5.1655152964287078E-3</v>
      </c>
      <c r="AJ33" s="18">
        <v>0.11828935395814377</v>
      </c>
      <c r="AK33" s="10">
        <f>SUM(AI33*0.75*AI9)/AQ33</f>
        <v>15.472991139534408</v>
      </c>
      <c r="AL33" s="2">
        <v>5.0879396984924623E-3</v>
      </c>
      <c r="AM33" s="18">
        <v>0.35377358490566041</v>
      </c>
      <c r="AN33" s="10">
        <f>SUM(AL33*0.75*AL9)/AQ33</f>
        <v>2.958433417085427</v>
      </c>
      <c r="AO33" s="2">
        <f t="shared" si="0"/>
        <v>5.7182638399073192E-2</v>
      </c>
      <c r="AP33" s="18">
        <f t="shared" si="1"/>
        <v>2.9128619420374928</v>
      </c>
      <c r="AQ33">
        <v>25</v>
      </c>
      <c r="AR33" s="10">
        <f>SUM(D33+G33+J33+M33+P33+S33+V33+Y33+AB33+AH33+AK33+AN33+AE33)</f>
        <v>2998.4122850480167</v>
      </c>
    </row>
    <row r="34" spans="1:44" x14ac:dyDescent="0.25">
      <c r="A34" s="29" t="s">
        <v>43</v>
      </c>
      <c r="B34" s="16">
        <v>0.50399945270501934</v>
      </c>
      <c r="C34" s="18">
        <v>25.913200723327307</v>
      </c>
      <c r="D34" s="10">
        <f>SUM(B34*0.75*B9)/AQ34</f>
        <v>1334.7619105768108</v>
      </c>
      <c r="E34" s="2">
        <v>0.62289706379953591</v>
      </c>
      <c r="F34" s="18">
        <v>24.613206593184348</v>
      </c>
      <c r="G34" s="10">
        <f>SUM(E34*0.75*E9)/AQ34</f>
        <v>1785.2915035264878</v>
      </c>
      <c r="H34" s="2">
        <v>0.41452523620524256</v>
      </c>
      <c r="I34" s="18">
        <v>16.300295667823626</v>
      </c>
      <c r="J34" s="10">
        <f>SUM(H34*0.75*H9)/AQ34</f>
        <v>963.79604569136131</v>
      </c>
      <c r="K34" s="2">
        <v>0.47443184757908663</v>
      </c>
      <c r="L34" s="18">
        <v>18.517556617494286</v>
      </c>
      <c r="M34" s="10">
        <f>SUM(K34*0.75*K9)/AQ34</f>
        <v>2399.3916259464731</v>
      </c>
      <c r="N34" s="2">
        <v>0.42768712332161279</v>
      </c>
      <c r="O34" s="18">
        <v>21.074339904517554</v>
      </c>
      <c r="P34" s="10">
        <f>SUM(N34*0.75*N9)/AQ34</f>
        <v>2371.4053464238127</v>
      </c>
      <c r="Q34" s="2">
        <v>0.53539187697386892</v>
      </c>
      <c r="R34" s="18">
        <v>25.682471264367816</v>
      </c>
      <c r="S34" s="10">
        <f>SUM(Q34*0.75*Q9)/AQ34</f>
        <v>1823.9087994493398</v>
      </c>
      <c r="T34" s="2">
        <v>0.30586847205092038</v>
      </c>
      <c r="U34" s="18">
        <v>14.060896339377353</v>
      </c>
      <c r="V34" s="10">
        <f>SUM(T34*0.75*T9)/AQ34</f>
        <v>829.13907798147341</v>
      </c>
      <c r="W34" s="2">
        <v>0.45602402683497062</v>
      </c>
      <c r="X34" s="18">
        <v>21.681292935710598</v>
      </c>
      <c r="Y34" s="10">
        <f>SUM(W34*0.75*W9)/AQ34</f>
        <v>2297.252956863043</v>
      </c>
      <c r="Z34" s="2">
        <v>0.40455683842317752</v>
      </c>
      <c r="AA34" s="18">
        <v>19.518507666764332</v>
      </c>
      <c r="AB34" s="10">
        <f>SUM(Z34*0.75*Z9)/AQ34</f>
        <v>1271.4290950912098</v>
      </c>
      <c r="AC34" s="2">
        <v>0.31701446301173347</v>
      </c>
      <c r="AD34" s="18">
        <v>15.446627506582944</v>
      </c>
      <c r="AE34" s="10">
        <f>SUM(AC34*0.75*AC9)/AQ34</f>
        <v>1121.1089678624749</v>
      </c>
      <c r="AF34" s="2">
        <v>0.12207637656923492</v>
      </c>
      <c r="AG34" s="18">
        <v>6.3587782517036828</v>
      </c>
      <c r="AH34" s="10">
        <f>SUM(AF34*0.75*AF9)/AQ34</f>
        <v>861.86166010632996</v>
      </c>
      <c r="AI34" s="2">
        <v>0.54166501077829332</v>
      </c>
      <c r="AJ34" s="18">
        <v>26.783439490445858</v>
      </c>
      <c r="AK34" s="10">
        <f>SUM(AI34*0.75*AI9)/AQ34</f>
        <v>1622.5250398857308</v>
      </c>
      <c r="AL34" s="2">
        <v>1.5248657078495929E-2</v>
      </c>
      <c r="AM34" s="18">
        <v>5.8962264150943397E-2</v>
      </c>
      <c r="AN34" s="10">
        <f>SUM(AL34*0.75*AL9)/AQ34</f>
        <v>8.8664841448622429</v>
      </c>
      <c r="AO34" s="2">
        <f t="shared" si="0"/>
        <v>0.39549126502547638</v>
      </c>
      <c r="AP34" s="18">
        <f t="shared" si="1"/>
        <v>18.15458270965005</v>
      </c>
      <c r="AQ34">
        <v>25</v>
      </c>
      <c r="AR34" s="10">
        <f>SUM(D34+G34+J34+M34+P34+S34+V34+Y34+AB34+AH34+AK34+AN34+AE34)</f>
        <v>18690.738513549408</v>
      </c>
    </row>
    <row r="35" spans="1:44" x14ac:dyDescent="0.25">
      <c r="A35" s="29" t="s">
        <v>44</v>
      </c>
      <c r="B35" s="16">
        <v>2.2209356990396256</v>
      </c>
      <c r="C35" s="18">
        <v>78.526220614828219</v>
      </c>
      <c r="D35" s="10">
        <f>SUM(B35*0.75*B9)/AQ35</f>
        <v>16338.313469985009</v>
      </c>
      <c r="E35" s="2">
        <v>2.0958760024463539</v>
      </c>
      <c r="F35" s="18">
        <v>74.31489533825463</v>
      </c>
      <c r="G35" s="10">
        <f>SUM(E35*0.75*E9)/AQ35</f>
        <v>16686.142137143106</v>
      </c>
      <c r="H35" s="2">
        <v>2.0253367642363789</v>
      </c>
      <c r="I35" s="18">
        <v>67.296567682221365</v>
      </c>
      <c r="J35" s="10">
        <f>SUM(H35*0.75*H9)/AQ35</f>
        <v>13080.637491820653</v>
      </c>
      <c r="K35" s="2">
        <v>2.1267084295408734</v>
      </c>
      <c r="L35" s="18">
        <v>72.88593392894245</v>
      </c>
      <c r="M35" s="10">
        <f>SUM(K35*0.75*K9)/AQ35</f>
        <v>29876.708921000038</v>
      </c>
      <c r="N35" s="2">
        <v>2.00808305502582</v>
      </c>
      <c r="O35" s="18">
        <v>73.339612224351271</v>
      </c>
      <c r="P35" s="10">
        <f>SUM(N35*0.75*N9)/AQ35</f>
        <v>30928.495213507682</v>
      </c>
      <c r="Q35" s="2">
        <v>2.1856198060570882</v>
      </c>
      <c r="R35" s="18">
        <v>75.59267241379311</v>
      </c>
      <c r="S35" s="10">
        <f>SUM(Q35*0.75*Q9)/AQ35</f>
        <v>20682.520224718224</v>
      </c>
      <c r="T35" s="2">
        <v>2.085109694611925</v>
      </c>
      <c r="U35" s="18">
        <v>70.361500741247568</v>
      </c>
      <c r="V35" s="10">
        <f>SUM(T35*0.75*T9)/AQ35</f>
        <v>15700.702241286577</v>
      </c>
      <c r="W35" s="2">
        <v>2.259593662983725</v>
      </c>
      <c r="X35" s="18">
        <v>75.217408569272919</v>
      </c>
      <c r="Y35" s="10">
        <f>SUM(W35*0.75*W9)/AQ35</f>
        <v>31619.059024547008</v>
      </c>
      <c r="Z35" s="2">
        <v>2.3008333142522583</v>
      </c>
      <c r="AA35" s="18">
        <v>72.546147084676235</v>
      </c>
      <c r="AB35" s="10">
        <f>SUM(Z35*0.75*Z9)/AQ35</f>
        <v>20086.083097312694</v>
      </c>
      <c r="AC35" s="2">
        <v>2.0891527111336128</v>
      </c>
      <c r="AD35" s="18">
        <v>72.124772128823167</v>
      </c>
      <c r="AE35" s="10">
        <f>SUM(AC35*0.75*AC9)/AQ35</f>
        <v>20522.791657821046</v>
      </c>
      <c r="AF35" s="2">
        <v>1.6779693242006657</v>
      </c>
      <c r="AG35" s="18">
        <v>64.031475216943662</v>
      </c>
      <c r="AH35" s="10">
        <f>SUM(AF35*0.75*AF9)/AQ35</f>
        <v>32906.936078453291</v>
      </c>
      <c r="AI35" s="2">
        <v>2.171381657128935</v>
      </c>
      <c r="AJ35" s="18">
        <v>72.52502274795269</v>
      </c>
      <c r="AK35" s="10">
        <f>SUM(AI35*0.75*AI9)/AQ35</f>
        <v>18067.342975084161</v>
      </c>
      <c r="AL35" s="2">
        <v>2.7630746377720605</v>
      </c>
      <c r="AM35" s="18">
        <v>76.208726415094347</v>
      </c>
      <c r="AN35" s="10">
        <f>SUM(AL35*0.75*AL9)/AQ35</f>
        <v>4462.8260524415064</v>
      </c>
      <c r="AO35" s="2">
        <f t="shared" si="0"/>
        <v>2.154590366033025</v>
      </c>
      <c r="AP35" s="18">
        <f t="shared" si="1"/>
        <v>72.690073469723202</v>
      </c>
      <c r="AQ35">
        <v>9</v>
      </c>
      <c r="AR35" s="10">
        <f>SUM(D35+G35+J35+M35+P35+S35+V35+Y35+AB35+AH35+AK35+AN35+AE35)</f>
        <v>270958.55858512095</v>
      </c>
    </row>
    <row r="36" spans="1:44" x14ac:dyDescent="0.25">
      <c r="A36" s="29" t="s">
        <v>45</v>
      </c>
      <c r="B36" s="16">
        <v>3.4597246121857292</v>
      </c>
      <c r="C36" s="18">
        <v>89.150090415913198</v>
      </c>
      <c r="D36" s="10">
        <f>SUM(B36*0.75*B9)/AQ36</f>
        <v>25451.464109544315</v>
      </c>
      <c r="E36" s="2">
        <v>3.3119220638128457</v>
      </c>
      <c r="F36" s="18">
        <v>88.037213065021746</v>
      </c>
      <c r="G36" s="10">
        <f>SUM(E36*0.75*E9)/AQ36</f>
        <v>26367.591517540652</v>
      </c>
      <c r="H36" s="2">
        <v>3.5296696270503491</v>
      </c>
      <c r="I36" s="18">
        <v>85.653682992672572</v>
      </c>
      <c r="J36" s="10">
        <f>SUM(H36*0.75*H9)/AQ36</f>
        <v>22796.371286304682</v>
      </c>
      <c r="K36" s="2">
        <v>3.558098043703978</v>
      </c>
      <c r="L36" s="18">
        <v>86.946810720964052</v>
      </c>
      <c r="M36" s="10">
        <f>SUM(K36*0.75*K9)/AQ36</f>
        <v>49985.347350634715</v>
      </c>
      <c r="N36" s="2">
        <v>3.140265228557432</v>
      </c>
      <c r="O36" s="18">
        <v>86.970218570361467</v>
      </c>
      <c r="P36" s="10">
        <f>SUM(N36*0.75*N9)/AQ36</f>
        <v>48366.365050241562</v>
      </c>
      <c r="Q36" s="2">
        <v>3.1678945258801274</v>
      </c>
      <c r="R36" s="18">
        <v>85.698036398467437</v>
      </c>
      <c r="S36" s="10">
        <f>SUM(Q36*0.75*Q9)/AQ36</f>
        <v>29977.785898403647</v>
      </c>
      <c r="T36" s="2">
        <v>3.2665523456662662</v>
      </c>
      <c r="U36" s="18">
        <v>85.699623674307219</v>
      </c>
      <c r="V36" s="10">
        <f>SUM(T36*0.75*T9)/AQ36</f>
        <v>24596.866950171512</v>
      </c>
      <c r="W36" s="2">
        <v>3.3139663568179678</v>
      </c>
      <c r="X36" s="18">
        <v>86.741055473930828</v>
      </c>
      <c r="Y36" s="10">
        <f>SUM(W36*0.75*W9)/AQ36</f>
        <v>46373.159722543031</v>
      </c>
      <c r="Z36" s="2">
        <v>3.7717543860182983</v>
      </c>
      <c r="AA36" s="18">
        <v>86.912784451606612</v>
      </c>
      <c r="AB36" s="10">
        <f>SUM(Z36*0.75*Z9)/AQ36</f>
        <v>32927.10147707424</v>
      </c>
      <c r="AC36" s="2">
        <v>3.2211866932616258</v>
      </c>
      <c r="AD36" s="18">
        <v>85.023293498075759</v>
      </c>
      <c r="AE36" s="10">
        <f>SUM(AC36*0.75*AC9)/AQ36</f>
        <v>31643.327481255583</v>
      </c>
      <c r="AF36" s="2">
        <v>2.8487272178837642</v>
      </c>
      <c r="AG36" s="18">
        <v>84.21826739226357</v>
      </c>
      <c r="AH36" s="10">
        <f>SUM(AF36*0.75*AF9)/AQ36</f>
        <v>55866.86425778814</v>
      </c>
      <c r="AI36" s="2">
        <v>3.4277660453960883</v>
      </c>
      <c r="AJ36" s="18">
        <v>87.429481346678799</v>
      </c>
      <c r="AK36" s="10">
        <f>SUM(AI36*0.75*AI9)/AQ36</f>
        <v>28521.29867505905</v>
      </c>
      <c r="AL36" s="2">
        <v>4.8681719422255929</v>
      </c>
      <c r="AM36" s="18">
        <v>89.209905660377359</v>
      </c>
      <c r="AN36" s="10">
        <f>SUM(AL36*0.75*AL9)/AQ36</f>
        <v>7862.9090486847026</v>
      </c>
      <c r="AO36" s="2">
        <f t="shared" si="0"/>
        <v>3.4527460837276971</v>
      </c>
      <c r="AP36" s="18">
        <f t="shared" si="1"/>
        <v>86.745420281587741</v>
      </c>
      <c r="AQ36">
        <v>9</v>
      </c>
      <c r="AR36" s="10">
        <f>SUM(D36+G36+J36+M36+P36+S36+V36+Y36+AB36+AH36+AK36+AN36+AE36)</f>
        <v>430736.45282524585</v>
      </c>
    </row>
    <row r="37" spans="1:44" x14ac:dyDescent="0.25">
      <c r="A37" s="28" t="s">
        <v>46</v>
      </c>
      <c r="B37" s="16">
        <v>7.9050329011736004E-2</v>
      </c>
      <c r="C37" s="18">
        <v>1.5461121157323687</v>
      </c>
      <c r="D37" s="9"/>
      <c r="E37" s="2">
        <v>8.2708353402254006E-2</v>
      </c>
      <c r="F37" s="18">
        <v>0.78875518252603904</v>
      </c>
      <c r="G37" s="9"/>
      <c r="H37" s="2">
        <v>7.7220920893971423E-2</v>
      </c>
      <c r="I37" s="18">
        <v>0.68132150662038815</v>
      </c>
      <c r="J37" s="9"/>
      <c r="K37" s="2">
        <v>9.642765072992307E-2</v>
      </c>
      <c r="L37" s="18">
        <v>1.0232703095782256</v>
      </c>
      <c r="M37" s="9"/>
      <c r="N37" s="2">
        <v>0.17556481450852826</v>
      </c>
      <c r="O37" s="18">
        <v>2.7020882725471727</v>
      </c>
      <c r="P37" s="9"/>
      <c r="Q37" s="2">
        <v>0.20696496770188899</v>
      </c>
      <c r="R37" s="18">
        <v>3.0890804597701149</v>
      </c>
      <c r="S37" s="9"/>
      <c r="T37" s="2">
        <v>0.15789207078592477</v>
      </c>
      <c r="U37" s="18">
        <v>2.0298779792450676</v>
      </c>
      <c r="V37" s="9"/>
      <c r="W37" s="2">
        <v>0.45572804061225047</v>
      </c>
      <c r="X37" s="18">
        <v>6.3415796370567445</v>
      </c>
      <c r="Y37" s="9"/>
      <c r="Z37" s="2">
        <v>0.32725596266963669</v>
      </c>
      <c r="AA37" s="18">
        <v>4.1605625549370053</v>
      </c>
      <c r="AB37" s="9"/>
      <c r="AC37" s="2">
        <v>0.42987366525286097</v>
      </c>
      <c r="AD37" s="18">
        <v>5.9064209033826209</v>
      </c>
      <c r="AE37" s="9"/>
      <c r="AF37" s="2">
        <v>0.1565018309702311</v>
      </c>
      <c r="AG37" s="18">
        <v>2.5616512232191009</v>
      </c>
      <c r="AH37" s="9"/>
      <c r="AI37" s="2">
        <v>0.33813017201824247</v>
      </c>
      <c r="AJ37" s="18">
        <v>5.4504094631483166</v>
      </c>
      <c r="AK37" s="9"/>
      <c r="AL37" s="2">
        <v>1.8483220701207186E-3</v>
      </c>
      <c r="AM37" s="18">
        <v>8.8443396226415102E-2</v>
      </c>
      <c r="AN37" s="9"/>
      <c r="AO37" s="2">
        <f t="shared" si="0"/>
        <v>0.19885900774058221</v>
      </c>
      <c r="AP37" s="18">
        <f t="shared" si="1"/>
        <v>2.797659461845353</v>
      </c>
    </row>
    <row r="38" spans="1:44" x14ac:dyDescent="0.25">
      <c r="A38" s="29" t="s">
        <v>47</v>
      </c>
      <c r="B38" s="16">
        <v>1.2193766456389175E-2</v>
      </c>
      <c r="C38" s="18">
        <v>0.60578661844484627</v>
      </c>
      <c r="D38" s="9"/>
      <c r="E38" s="2">
        <v>1.9540887928565745E-2</v>
      </c>
      <c r="F38" s="18">
        <v>0.65729598543836587</v>
      </c>
      <c r="G38" s="9"/>
      <c r="H38" s="2">
        <v>7.7490146715915942E-3</v>
      </c>
      <c r="I38" s="18">
        <v>0.14140635043064662</v>
      </c>
      <c r="J38" s="9"/>
      <c r="K38" s="2">
        <v>1.4681336493296396E-2</v>
      </c>
      <c r="L38" s="18">
        <v>0.86224807812175353</v>
      </c>
      <c r="M38" s="9"/>
      <c r="N38" s="2">
        <v>4.0868410951171844E-2</v>
      </c>
      <c r="O38" s="18">
        <v>1.7699977266084248</v>
      </c>
      <c r="P38" s="9"/>
      <c r="Q38" s="2">
        <v>1.86743029767889E-2</v>
      </c>
      <c r="R38" s="18">
        <v>0.80220306513409967</v>
      </c>
      <c r="S38" s="9"/>
      <c r="T38" s="2">
        <v>1.572225620771751E-2</v>
      </c>
      <c r="U38" s="18">
        <v>0.7868628121792679</v>
      </c>
      <c r="V38" s="9"/>
      <c r="W38" s="2">
        <v>1.9044643303475273E-2</v>
      </c>
      <c r="X38" s="18">
        <v>0.98479132748282572</v>
      </c>
      <c r="Y38" s="9"/>
      <c r="Z38" s="2">
        <v>1.3816148041611739E-2</v>
      </c>
      <c r="AA38" s="18">
        <v>0.49321222775661688</v>
      </c>
      <c r="AB38" s="9"/>
      <c r="AC38" s="2">
        <v>1.7545472229536414E-2</v>
      </c>
      <c r="AD38" s="18">
        <v>0.53473769495645129</v>
      </c>
      <c r="AE38" s="9"/>
      <c r="AF38" s="2">
        <v>9.738190412040014E-3</v>
      </c>
      <c r="AG38" s="18">
        <v>0.41917929107221652</v>
      </c>
      <c r="AH38" s="9"/>
      <c r="AI38" s="2">
        <v>1.5553951893588882E-2</v>
      </c>
      <c r="AJ38" s="18">
        <v>0.60509554140127397</v>
      </c>
      <c r="AK38" s="9"/>
      <c r="AL38" s="2">
        <v>0</v>
      </c>
      <c r="AM38" s="18">
        <v>0</v>
      </c>
      <c r="AN38" s="9"/>
      <c r="AO38" s="2">
        <f t="shared" si="0"/>
        <v>1.5779106274290265E-2</v>
      </c>
      <c r="AP38" s="18">
        <f t="shared" si="1"/>
        <v>0.66637051684821447</v>
      </c>
    </row>
    <row r="39" spans="1:44" x14ac:dyDescent="0.25">
      <c r="A39" s="28" t="s">
        <v>48</v>
      </c>
      <c r="B39" s="16">
        <v>3.7888836266183612E-2</v>
      </c>
      <c r="C39" s="18">
        <v>0.58770343580470163</v>
      </c>
      <c r="D39" s="10">
        <f>SUM(B39*B9)/AQ39</f>
        <v>371.63896532290636</v>
      </c>
      <c r="E39" s="2">
        <v>2.5939603338685772E-2</v>
      </c>
      <c r="F39" s="18">
        <v>0.36404085347355647</v>
      </c>
      <c r="G39" s="10">
        <f>SUM(E39*E9)/AQ39</f>
        <v>275.35465379644694</v>
      </c>
      <c r="H39" s="2">
        <v>3.9365907770862289E-2</v>
      </c>
      <c r="I39" s="18">
        <v>0.59133564725543131</v>
      </c>
      <c r="J39" s="10">
        <f>SUM(H39*H9)/AQ39</f>
        <v>338.99295378415212</v>
      </c>
      <c r="K39" s="2">
        <v>3.0506788377642206E-2</v>
      </c>
      <c r="L39" s="18">
        <v>0.41554124246831498</v>
      </c>
      <c r="M39" s="10">
        <f>SUM(K39*K9)/AQ39</f>
        <v>571.42604274476923</v>
      </c>
      <c r="N39" s="2">
        <v>2.9088777788630914E-2</v>
      </c>
      <c r="O39" s="18">
        <v>0.81517326491507258</v>
      </c>
      <c r="P39" s="10">
        <f>SUM(N39*N9)/AQ39</f>
        <v>597.36714066732441</v>
      </c>
      <c r="Q39" s="2">
        <v>3.2763057952424568E-2</v>
      </c>
      <c r="R39" s="18">
        <v>0.78424329501915713</v>
      </c>
      <c r="S39" s="10">
        <f>SUM(Q39*Q9)/AQ39</f>
        <v>413.38242320505822</v>
      </c>
      <c r="T39" s="2">
        <v>3.8573686886476992E-2</v>
      </c>
      <c r="U39" s="18">
        <v>0.4333447371422055</v>
      </c>
      <c r="V39" s="10">
        <f>SUM(T39*T9)/AQ39</f>
        <v>387.27553037501934</v>
      </c>
      <c r="W39" s="2">
        <v>2.4025569778415717E-2</v>
      </c>
      <c r="X39" s="18">
        <v>0.80212841996584994</v>
      </c>
      <c r="Y39" s="10">
        <f>SUM(W39*W9)/AQ39</f>
        <v>448.26107240242095</v>
      </c>
      <c r="Z39" s="2">
        <v>3.3975906654925038E-2</v>
      </c>
      <c r="AA39" s="18">
        <v>0.64459419865221212</v>
      </c>
      <c r="AB39" s="10">
        <f>SUM(Z39*Z9)/AQ39</f>
        <v>395.47577836258802</v>
      </c>
      <c r="AC39" s="2">
        <v>4.3587978740665251E-2</v>
      </c>
      <c r="AD39" s="18">
        <v>0.58740125582337455</v>
      </c>
      <c r="AE39" s="10">
        <f>SUM(AC39*AC9)/AQ39</f>
        <v>570.91534554523344</v>
      </c>
      <c r="AF39" s="2">
        <v>2.5543411899632593E-2</v>
      </c>
      <c r="AG39" s="18">
        <v>0.81629651419326366</v>
      </c>
      <c r="AH39" s="10">
        <f>SUM(AF39*AF9)/AQ39</f>
        <v>667.91481066534857</v>
      </c>
      <c r="AI39" s="2">
        <v>3.0586050656220831E-2</v>
      </c>
      <c r="AJ39" s="18">
        <v>0.70973612374886264</v>
      </c>
      <c r="AK39" s="10">
        <f>SUM(AI39*AI9)/AQ39</f>
        <v>339.32844288025973</v>
      </c>
      <c r="AL39" s="2">
        <v>2.3438702521617085E-2</v>
      </c>
      <c r="AM39" s="18">
        <v>0.67806603773584906</v>
      </c>
      <c r="AN39" s="10">
        <f>SUM(AL39*AL9)/AQ39</f>
        <v>50.476548030442487</v>
      </c>
      <c r="AO39" s="2">
        <f t="shared" si="0"/>
        <v>3.1944944510183301E-2</v>
      </c>
      <c r="AP39" s="18">
        <f t="shared" si="1"/>
        <v>0.6330465404767579</v>
      </c>
      <c r="AQ39">
        <v>9</v>
      </c>
      <c r="AR39" s="10">
        <f>SUM(D39+G39+J39+M39+P39+S39+V39+Y39+AB39+AH39+AK39+AN39+AE39)</f>
        <v>5427.8097077819693</v>
      </c>
    </row>
    <row r="40" spans="1:44" x14ac:dyDescent="0.25">
      <c r="A40" s="17" t="s">
        <v>49</v>
      </c>
      <c r="B40" s="16">
        <v>3.6069091510036129E-2</v>
      </c>
      <c r="C40" s="18">
        <v>0.23508137432188067</v>
      </c>
      <c r="D40" s="9"/>
      <c r="E40" s="2">
        <v>5.2470486092640468E-2</v>
      </c>
      <c r="F40" s="18">
        <v>0.25280614824552533</v>
      </c>
      <c r="G40" s="9"/>
      <c r="H40" s="2">
        <v>1.0481510427343155E-2</v>
      </c>
      <c r="I40" s="18">
        <v>0.11569610489780179</v>
      </c>
      <c r="J40" s="9"/>
      <c r="K40" s="2">
        <v>0.19018704495330213</v>
      </c>
      <c r="L40" s="18">
        <v>0.90899646789943911</v>
      </c>
      <c r="M40" s="9"/>
      <c r="N40" s="2">
        <v>0.26152525586826547</v>
      </c>
      <c r="O40" s="18">
        <v>0.86713650092559524</v>
      </c>
      <c r="P40" s="9"/>
      <c r="Q40" s="2">
        <v>0.12067383223313739</v>
      </c>
      <c r="R40" s="18">
        <v>0.43103448275862066</v>
      </c>
      <c r="S40" s="9"/>
      <c r="T40" s="2">
        <v>0.11311778881829784</v>
      </c>
      <c r="U40" s="18">
        <v>0.26228760405975599</v>
      </c>
      <c r="V40" s="9"/>
      <c r="W40" s="2">
        <v>0.14534610575847284</v>
      </c>
      <c r="X40" s="18">
        <v>0.44077353770400668</v>
      </c>
      <c r="Y40" s="9"/>
      <c r="Z40" s="2">
        <v>8.2263642412774146E-2</v>
      </c>
      <c r="AA40" s="18">
        <v>0.35159683562847932</v>
      </c>
      <c r="AB40" s="9"/>
      <c r="AC40" s="2">
        <v>0.13085645118371281</v>
      </c>
      <c r="AD40" s="18">
        <v>0.43346161636621433</v>
      </c>
      <c r="AE40" s="9"/>
      <c r="AF40" s="2">
        <v>0.36317218227041831</v>
      </c>
      <c r="AG40" s="18">
        <v>0.84080992302789626</v>
      </c>
      <c r="AH40" s="9"/>
      <c r="AI40" s="2">
        <v>0.1850274005030241</v>
      </c>
      <c r="AJ40" s="18">
        <v>0.45495905368516831</v>
      </c>
      <c r="AK40" s="9"/>
      <c r="AL40" s="2">
        <v>0.27291002785547186</v>
      </c>
      <c r="AM40" s="18">
        <v>0.76650943396226412</v>
      </c>
      <c r="AN40" s="9"/>
      <c r="AO40" s="2">
        <f t="shared" si="0"/>
        <v>0.15108467845283821</v>
      </c>
      <c r="AP40" s="18">
        <f t="shared" si="1"/>
        <v>0.48931916026789601</v>
      </c>
    </row>
    <row r="41" spans="1:44" x14ac:dyDescent="0.25">
      <c r="A41" s="28" t="s">
        <v>65</v>
      </c>
      <c r="B41" s="16">
        <v>3.3870967741935483E-3</v>
      </c>
      <c r="C41" s="18">
        <v>2.7124773960217001E-2</v>
      </c>
      <c r="D41" s="10">
        <f>SUM(B41*B9)/AQ41</f>
        <v>11.960245161290322</v>
      </c>
      <c r="E41" s="2">
        <v>4.6040515653775275E-4</v>
      </c>
      <c r="F41" s="18">
        <v>1.0112245929821012E-2</v>
      </c>
      <c r="G41" s="10">
        <f>SUM(E41*E9)/AQ41</f>
        <v>1.7594290976058915</v>
      </c>
      <c r="H41" s="2">
        <v>1.8193323841164451E-3</v>
      </c>
      <c r="I41" s="18">
        <v>8.9985859364956941E-2</v>
      </c>
      <c r="J41" s="10">
        <f>SUM(H41*H9)/AQ41</f>
        <v>5.6400759373517086</v>
      </c>
      <c r="K41" s="2">
        <v>3.996303996303999E-3</v>
      </c>
      <c r="L41" s="18">
        <v>1.5582796592561812E-2</v>
      </c>
      <c r="M41" s="10">
        <f>SUM(K41*K9)/AQ41</f>
        <v>26.947877107877126</v>
      </c>
      <c r="N41" s="2">
        <v>8.0225614511115291E-4</v>
      </c>
      <c r="O41" s="18">
        <v>2.273391575460362E-2</v>
      </c>
      <c r="P41" s="10">
        <f>SUM(N41*N9)/AQ41</f>
        <v>5.9310475905609481</v>
      </c>
      <c r="Q41" s="2">
        <v>2.8672179990090721E-3</v>
      </c>
      <c r="R41" s="18">
        <v>8.9798850574712638E-2</v>
      </c>
      <c r="S41" s="10">
        <f>SUM(Q41*Q9)/AQ41</f>
        <v>13.023592283818969</v>
      </c>
      <c r="T41" s="2">
        <v>1.619461098477019E-4</v>
      </c>
      <c r="U41" s="18">
        <v>2.2807617744326603E-2</v>
      </c>
      <c r="V41" s="10">
        <f>SUM(T41*T9)/AQ41</f>
        <v>0.5853315415891398</v>
      </c>
      <c r="W41" s="2">
        <v>3.3836770258495528E-3</v>
      </c>
      <c r="X41" s="18">
        <v>3.5738394948973511E-2</v>
      </c>
      <c r="Y41" s="10">
        <f>SUM(W41*W9)/AQ41</f>
        <v>22.727346500145241</v>
      </c>
      <c r="Z41" s="2">
        <v>1.9900233496073032E-3</v>
      </c>
      <c r="AA41" s="18">
        <v>5.371618322101767E-2</v>
      </c>
      <c r="AB41" s="10">
        <f>SUM(Z41*Z9)/AQ41</f>
        <v>8.3389142432604597</v>
      </c>
      <c r="AC41" s="2">
        <v>2.837801853429018E-3</v>
      </c>
      <c r="AD41" s="18">
        <v>6.8867733441361156E-2</v>
      </c>
      <c r="AE41" s="10">
        <f>SUM(AC41*AC9)/AQ41</f>
        <v>13.38103032343678</v>
      </c>
      <c r="AF41" s="2">
        <v>6.6776058205742764E-4</v>
      </c>
      <c r="AG41" s="18">
        <v>4.6575476785801838E-2</v>
      </c>
      <c r="AH41" s="10">
        <f>SUM(AF41*AF9)/AQ41</f>
        <v>6.2858707527161073</v>
      </c>
      <c r="AI41" s="2">
        <v>1.1822128987290556E-3</v>
      </c>
      <c r="AJ41" s="18">
        <v>0.12738853503184713</v>
      </c>
      <c r="AK41" s="10">
        <f>SUM(AI41*AI9)/AQ41</f>
        <v>4.7216637404919499</v>
      </c>
      <c r="AL41" s="2">
        <v>0</v>
      </c>
      <c r="AM41" s="18">
        <v>0</v>
      </c>
      <c r="AN41" s="10">
        <f>SUM(AL41*AL9)/AQ41</f>
        <v>0</v>
      </c>
      <c r="AO41" s="2">
        <f t="shared" si="0"/>
        <v>1.8120026365224637E-3</v>
      </c>
      <c r="AP41" s="18">
        <f t="shared" si="1"/>
        <v>4.6956337180784687E-2</v>
      </c>
      <c r="AQ41">
        <v>25</v>
      </c>
      <c r="AR41" s="10">
        <f>SUM(D41+G41+J41+M41+P41+S41+V41+Y41+AB41+AH41+AK41+AN41+AE41)</f>
        <v>121.30242428014465</v>
      </c>
    </row>
    <row r="42" spans="1:44" x14ac:dyDescent="0.25">
      <c r="A42" s="29" t="s">
        <v>50</v>
      </c>
      <c r="B42" s="16">
        <v>8.8553862281533554E-3</v>
      </c>
      <c r="C42" s="18">
        <v>0.61482820976491859</v>
      </c>
      <c r="D42" s="10">
        <f>SUM(B42*B9)/AQ42</f>
        <v>31.269431417956877</v>
      </c>
      <c r="E42" s="2">
        <v>4.7137797050878453E-3</v>
      </c>
      <c r="F42" s="18">
        <v>0.10112245929821014</v>
      </c>
      <c r="G42" s="10">
        <f>SUM(E42*E9)/AQ42</f>
        <v>18.013614867399099</v>
      </c>
      <c r="H42" s="2">
        <v>1.0671313439045299E-3</v>
      </c>
      <c r="I42" s="18">
        <v>0.21853708702918112</v>
      </c>
      <c r="J42" s="10">
        <f>SUM(H42*H9)/AQ42</f>
        <v>3.3081925366115548</v>
      </c>
      <c r="K42" s="2">
        <v>8.9671651950972275E-3</v>
      </c>
      <c r="L42" s="18">
        <v>0.32204446291294408</v>
      </c>
      <c r="M42" s="10">
        <f>SUM(K42*K9)/AQ42</f>
        <v>60.467388343579621</v>
      </c>
      <c r="N42" s="2">
        <v>1.7134283699544971E-2</v>
      </c>
      <c r="O42" s="18">
        <v>0.83465947841901855</v>
      </c>
      <c r="P42" s="10">
        <f>SUM(N42*N9)/AQ42</f>
        <v>126.67307401938798</v>
      </c>
      <c r="Q42" s="2">
        <v>1.8942701339138217E-2</v>
      </c>
      <c r="R42" s="18">
        <v>0.85009578544061304</v>
      </c>
      <c r="S42" s="10">
        <f>SUM(Q42*Q9)/AQ42</f>
        <v>86.042295730687158</v>
      </c>
      <c r="T42" s="2">
        <v>8.0435561932601009E-3</v>
      </c>
      <c r="U42" s="18">
        <v>0.4333447371422055</v>
      </c>
      <c r="V42" s="10">
        <f>SUM(T42*T9)/AQ42</f>
        <v>29.072307762671581</v>
      </c>
      <c r="W42" s="2">
        <v>1.7734962574928306E-2</v>
      </c>
      <c r="X42" s="18">
        <v>0.68300043680260492</v>
      </c>
      <c r="Y42" s="10">
        <f>SUM(W42*W9)/AQ42</f>
        <v>119.12148722477545</v>
      </c>
      <c r="Z42" s="2">
        <v>2.0615616702584397E-2</v>
      </c>
      <c r="AA42" s="18">
        <v>0.58599472604746561</v>
      </c>
      <c r="AB42" s="10">
        <f>SUM(Z42*Z9)/AQ42</f>
        <v>86.386855605841561</v>
      </c>
      <c r="AC42" s="2">
        <v>2.0935750737866458E-2</v>
      </c>
      <c r="AD42" s="18">
        <v>0.98440348389710353</v>
      </c>
      <c r="AE42" s="10">
        <f>SUM(AC42*AC9)/AQ42</f>
        <v>98.717926739246963</v>
      </c>
      <c r="AF42" s="2">
        <v>7.4225293968994775E-3</v>
      </c>
      <c r="AG42" s="18">
        <v>0.18630190714320735</v>
      </c>
      <c r="AH42" s="10">
        <f>SUM(AF42*AF9)/AQ42</f>
        <v>69.870941323597663</v>
      </c>
      <c r="AI42" s="2">
        <v>1.3961585429393636E-2</v>
      </c>
      <c r="AJ42" s="18">
        <v>0.66424021838034586</v>
      </c>
      <c r="AK42" s="10">
        <f>SUM(AI42*AI9)/AQ42</f>
        <v>55.76145527816383</v>
      </c>
      <c r="AL42" s="2">
        <v>5.8522228748359301E-3</v>
      </c>
      <c r="AM42" s="18">
        <v>0.26533018867924529</v>
      </c>
      <c r="AN42" s="10">
        <f>SUM(AL42*AL9)/AQ42</f>
        <v>4.5371113504027996</v>
      </c>
      <c r="AO42" s="2">
        <f t="shared" si="0"/>
        <v>1.186512857082265E-2</v>
      </c>
      <c r="AP42" s="18">
        <f t="shared" si="1"/>
        <v>0.51876178315054333</v>
      </c>
      <c r="AQ42">
        <v>25</v>
      </c>
      <c r="AR42" s="10">
        <f>SUM(D42+G42+J42+M42+P42+S42+V42+Y42+AB42+AH42+AK42+AN42+AE42)</f>
        <v>789.24208220032222</v>
      </c>
    </row>
    <row r="43" spans="1:44" x14ac:dyDescent="0.25">
      <c r="A43" s="29" t="s">
        <v>51</v>
      </c>
      <c r="B43" s="16">
        <v>0.19085193525008132</v>
      </c>
      <c r="C43" s="18">
        <v>10.488245931283906</v>
      </c>
      <c r="D43" s="10">
        <f>SUM(B43*0.75*B9)/AQ43</f>
        <v>505.44081420020041</v>
      </c>
      <c r="E43" s="2">
        <v>0.16491326629215608</v>
      </c>
      <c r="F43" s="18">
        <v>6.3707149357872392</v>
      </c>
      <c r="G43" s="10">
        <f>SUM(E43*0.75*E9)/AQ43</f>
        <v>472.65956165261144</v>
      </c>
      <c r="H43" s="2">
        <v>0.11170058632558139</v>
      </c>
      <c r="I43" s="18">
        <v>4.0750739169559065</v>
      </c>
      <c r="J43" s="10">
        <f>SUM(H43*0.75*H9)/AQ43</f>
        <v>259.71056524215624</v>
      </c>
      <c r="K43" s="2">
        <v>0.20488594170935759</v>
      </c>
      <c r="L43" s="18">
        <v>9.0276334926241439</v>
      </c>
      <c r="M43" s="10">
        <f>SUM(K43*0.75*K9)/AQ43</f>
        <v>1036.1901616009052</v>
      </c>
      <c r="N43" s="2">
        <v>0.23484791074023151</v>
      </c>
      <c r="O43" s="18">
        <v>11.503361371829431</v>
      </c>
      <c r="P43" s="10">
        <f>SUM(N43*0.75*N9)/AQ43</f>
        <v>1302.1659076395765</v>
      </c>
      <c r="Q43" s="2">
        <v>0.27954519773474618</v>
      </c>
      <c r="R43" s="18">
        <v>13.392001915708812</v>
      </c>
      <c r="S43" s="10">
        <f>SUM(Q43*0.75*Q9)/AQ43</f>
        <v>952.32103421900513</v>
      </c>
      <c r="T43" s="2">
        <v>0.1587643050142388</v>
      </c>
      <c r="U43" s="18">
        <v>8.6098756984832931</v>
      </c>
      <c r="V43" s="10">
        <f>SUM(T43*0.75*T9)/AQ43</f>
        <v>430.37351510344814</v>
      </c>
      <c r="W43" s="2">
        <v>0.19037549706522428</v>
      </c>
      <c r="X43" s="18">
        <v>8.2992494937060712</v>
      </c>
      <c r="Y43" s="10">
        <f>SUM(W43*0.75*W9)/AQ43</f>
        <v>959.0298927508619</v>
      </c>
      <c r="Z43" s="2">
        <v>0.21103926627399927</v>
      </c>
      <c r="AA43" s="18">
        <v>8.7996874694794425</v>
      </c>
      <c r="AB43" s="10">
        <f>SUM(Z43*0.75*Z9)/AQ43</f>
        <v>663.24787486793662</v>
      </c>
      <c r="AC43" s="2">
        <v>0.22519931614121597</v>
      </c>
      <c r="AD43" s="18">
        <v>13.92343528458578</v>
      </c>
      <c r="AE43" s="10">
        <f>SUM(AC43*0.75*AC9)/AQ43</f>
        <v>796.40837356076463</v>
      </c>
      <c r="AF43" s="2">
        <v>6.4080545541602293E-2</v>
      </c>
      <c r="AG43" s="18">
        <v>4.2604304554591366</v>
      </c>
      <c r="AH43" s="10">
        <f>SUM(AF43*0.75*AF9)/AQ43</f>
        <v>452.40993313462297</v>
      </c>
      <c r="AI43" s="2">
        <v>0.24474659063257667</v>
      </c>
      <c r="AJ43" s="18">
        <v>12.356687898089172</v>
      </c>
      <c r="AK43" s="10">
        <f>SUM(AI43*0.75*AI9)/AQ43</f>
        <v>733.12372744444554</v>
      </c>
      <c r="AL43" s="2">
        <v>0</v>
      </c>
      <c r="AM43" s="18">
        <v>0</v>
      </c>
      <c r="AN43" s="10">
        <f>SUM(AL43*0.75*AL9)/AQ43</f>
        <v>0</v>
      </c>
      <c r="AO43" s="2">
        <f t="shared" si="0"/>
        <v>0.17545771990161627</v>
      </c>
      <c r="AP43" s="18">
        <f t="shared" si="1"/>
        <v>8.5466459895378719</v>
      </c>
      <c r="AQ43">
        <v>25</v>
      </c>
      <c r="AR43" s="10">
        <f t="shared" ref="AR43:AR44" si="2">SUM(D43+G43+J43+M43+P43+S43+V43+Y43+AB43+AH43+AK43+AN43+AE43)</f>
        <v>8563.0813614165345</v>
      </c>
    </row>
    <row r="44" spans="1:44" x14ac:dyDescent="0.25">
      <c r="A44" s="29" t="s">
        <v>52</v>
      </c>
      <c r="B44" s="16">
        <v>0.26642082763784258</v>
      </c>
      <c r="C44" s="18">
        <v>11.708860759493671</v>
      </c>
      <c r="D44" s="10">
        <f>SUM(B44*B9)/AQ44</f>
        <v>2613.2330913570522</v>
      </c>
      <c r="E44" s="2">
        <v>0.27034595828001379</v>
      </c>
      <c r="F44" s="18">
        <v>12.984123773890181</v>
      </c>
      <c r="G44" s="10">
        <f>SUM(E44*E9)/AQ44</f>
        <v>2869.7824240219643</v>
      </c>
      <c r="H44" s="2">
        <v>0.27923745786518439</v>
      </c>
      <c r="I44" s="18">
        <v>10.245532844838669</v>
      </c>
      <c r="J44" s="10">
        <f>SUM(H44*H9)/AQ44</f>
        <v>2404.6068288297247</v>
      </c>
      <c r="K44" s="2">
        <v>0.27149737574583299</v>
      </c>
      <c r="L44" s="18">
        <v>9.4587575316850199</v>
      </c>
      <c r="M44" s="10">
        <f>SUM(K44*K9)/AQ44</f>
        <v>5085.4475114702809</v>
      </c>
      <c r="N44" s="2">
        <v>0.24210144417424759</v>
      </c>
      <c r="O44" s="18">
        <v>11.883342535156377</v>
      </c>
      <c r="P44" s="10">
        <f>SUM(N44*N9)/AQ44</f>
        <v>4971.7952575623485</v>
      </c>
      <c r="Q44" s="2">
        <v>0.27134100917290993</v>
      </c>
      <c r="R44" s="18">
        <v>12.434147509578544</v>
      </c>
      <c r="S44" s="10">
        <f>SUM(Q44*Q9)/AQ44</f>
        <v>3423.5999597376622</v>
      </c>
      <c r="T44" s="2">
        <v>0.32958630989866278</v>
      </c>
      <c r="U44" s="18">
        <v>14.08370395712168</v>
      </c>
      <c r="V44" s="10">
        <f>SUM(T44*T9)/AQ44</f>
        <v>3309.0099306814745</v>
      </c>
      <c r="W44" s="2">
        <v>0.28714148545794121</v>
      </c>
      <c r="X44" s="18">
        <v>12.714926736290355</v>
      </c>
      <c r="Y44" s="10">
        <f>SUM(W44*W9)/AQ44</f>
        <v>5357.3901218457813</v>
      </c>
      <c r="Z44" s="2">
        <v>0.35261217938693534</v>
      </c>
      <c r="AA44" s="18">
        <v>14.947748803594102</v>
      </c>
      <c r="AB44" s="10">
        <f>SUM(Z44*Z9)/AQ44</f>
        <v>4104.366588932884</v>
      </c>
      <c r="AC44" s="2">
        <v>0.22739886564684547</v>
      </c>
      <c r="AD44" s="18">
        <v>10.164067247316185</v>
      </c>
      <c r="AE44" s="10">
        <f>SUM(AC44*AC9)/AQ44</f>
        <v>2978.4703422423822</v>
      </c>
      <c r="AF44" s="2">
        <v>0.21345707152701218</v>
      </c>
      <c r="AG44" s="18">
        <v>10.604500661862039</v>
      </c>
      <c r="AH44" s="10">
        <f>SUM(AF44*AF9)/AQ44</f>
        <v>5581.5229411930977</v>
      </c>
      <c r="AI44" s="2">
        <v>0.26162041539216813</v>
      </c>
      <c r="AJ44" s="18">
        <v>14.4631483166515</v>
      </c>
      <c r="AK44" s="10">
        <f>SUM(AI44*AI9)/AQ44</f>
        <v>2902.4750262308003</v>
      </c>
      <c r="AL44" s="2">
        <v>0.1382570928896015</v>
      </c>
      <c r="AM44" s="18">
        <v>4.2452830188679247</v>
      </c>
      <c r="AN44" s="10">
        <f>SUM(AL44*AL9)/AQ44</f>
        <v>297.74433048736182</v>
      </c>
      <c r="AO44" s="2">
        <f t="shared" si="0"/>
        <v>0.26238596100578443</v>
      </c>
      <c r="AP44" s="18">
        <f t="shared" si="1"/>
        <v>11.533703361257405</v>
      </c>
      <c r="AQ44">
        <v>9</v>
      </c>
      <c r="AR44" s="10">
        <f t="shared" si="2"/>
        <v>45899.444354592815</v>
      </c>
    </row>
    <row r="45" spans="1:44" x14ac:dyDescent="0.25">
      <c r="A45" s="17" t="s">
        <v>53</v>
      </c>
      <c r="B45" s="16">
        <v>0.33443917628067221</v>
      </c>
      <c r="C45" s="18">
        <v>5.244122965641953</v>
      </c>
      <c r="D45" s="9"/>
      <c r="E45" s="2">
        <v>0.20194780754966576</v>
      </c>
      <c r="F45" s="18">
        <v>3.5089493376478917</v>
      </c>
      <c r="G45" s="9"/>
      <c r="H45" s="2">
        <v>0.21243914090171262</v>
      </c>
      <c r="I45" s="18">
        <v>3.2009255688391822</v>
      </c>
      <c r="J45" s="9"/>
      <c r="K45" s="2">
        <v>0.17903561809575191</v>
      </c>
      <c r="L45" s="18">
        <v>2.571161437772699</v>
      </c>
      <c r="M45" s="9"/>
      <c r="N45" s="2">
        <v>0.14026812132834496</v>
      </c>
      <c r="O45" s="18">
        <v>2.481244519502452</v>
      </c>
      <c r="P45" s="9"/>
      <c r="Q45" s="2">
        <v>7.6197262508219107E-2</v>
      </c>
      <c r="R45" s="18">
        <v>1.3529693486590038</v>
      </c>
      <c r="S45" s="9"/>
      <c r="T45" s="2">
        <v>0.11112733373306266</v>
      </c>
      <c r="U45" s="18">
        <v>1.9728589348842511</v>
      </c>
      <c r="V45" s="9"/>
      <c r="W45" s="2">
        <v>2.7886058328630225E-2</v>
      </c>
      <c r="X45" s="18">
        <v>0.77433189056109286</v>
      </c>
      <c r="Y45" s="9"/>
      <c r="Z45" s="2">
        <v>5.929264090501582E-2</v>
      </c>
      <c r="AA45" s="18">
        <v>0.48832893837288799</v>
      </c>
      <c r="AB45" s="9"/>
      <c r="AC45" s="2">
        <v>1.8726476013558188E-2</v>
      </c>
      <c r="AD45" s="18">
        <v>0.27141989062183514</v>
      </c>
      <c r="AE45" s="9"/>
      <c r="AF45" s="2">
        <v>2.6996605254269675E-2</v>
      </c>
      <c r="AG45" s="18">
        <v>0.35054174633524537</v>
      </c>
      <c r="AH45" s="9"/>
      <c r="AI45" s="2">
        <v>3.1817380074488678E-2</v>
      </c>
      <c r="AJ45" s="18">
        <v>0.62784349408553231</v>
      </c>
      <c r="AK45" s="9"/>
      <c r="AL45" s="2">
        <v>6.6060071943145728E-3</v>
      </c>
      <c r="AM45" s="18">
        <v>0.53066037735849059</v>
      </c>
      <c r="AN45" s="9"/>
      <c r="AO45" s="2">
        <f t="shared" ref="AO45" si="3">AVERAGE(AL45,W45,AF45,K45,AC45,B45,AI45,H45,Q45,T45,E45,Z45,N45)</f>
        <v>0.10975227908982356</v>
      </c>
      <c r="AP45" s="18">
        <f t="shared" ref="AP45" si="4">AVERAGE(AM45,X45,AG45,L45,AD45,C45,AJ45,I45,R45,U45,F45,AA45,O45)</f>
        <v>1.7981044961755783</v>
      </c>
    </row>
    <row r="46" spans="1:44" x14ac:dyDescent="0.25">
      <c r="A46" s="29" t="s">
        <v>54</v>
      </c>
      <c r="B46" s="16">
        <v>0.62593544566109549</v>
      </c>
      <c r="C46" s="18">
        <v>46.02169981916817</v>
      </c>
      <c r="D46" s="10">
        <f>SUM(B46*0.75*B9)/AQ46</f>
        <v>4604.6941060058489</v>
      </c>
      <c r="E46" s="2">
        <v>0.71376023236337161</v>
      </c>
      <c r="F46" s="18">
        <v>50.369096976438463</v>
      </c>
      <c r="G46" s="10">
        <f>SUM(E46*0.75*E9)/AQ46</f>
        <v>5682.5426099416181</v>
      </c>
      <c r="H46" s="2">
        <v>0.87963589797622099</v>
      </c>
      <c r="I46" s="18">
        <v>56.8196426275871</v>
      </c>
      <c r="J46" s="10">
        <f>SUM(H46*0.75*H9)/AQ46</f>
        <v>5681.1284470794235</v>
      </c>
      <c r="K46" s="2">
        <v>0.72042933635170481</v>
      </c>
      <c r="L46" s="18">
        <v>46.322460004155417</v>
      </c>
      <c r="M46" s="10">
        <f>SUM(K46*0.75*K9)/AQ46</f>
        <v>10120.831460180865</v>
      </c>
      <c r="N46" s="2">
        <v>0.6200667471505833</v>
      </c>
      <c r="O46" s="18">
        <v>46.263518560618358</v>
      </c>
      <c r="P46" s="10">
        <f>SUM(N46*0.75*N9)/AQ46</f>
        <v>9550.2680396132855</v>
      </c>
      <c r="Q46" s="2">
        <v>0.70113893591073606</v>
      </c>
      <c r="R46" s="18">
        <v>49.634818007662837</v>
      </c>
      <c r="S46" s="10">
        <f>SUM(Q46*0.75*Q9)/AQ46</f>
        <v>6634.8777505232965</v>
      </c>
      <c r="T46" s="2">
        <v>0.77346538601507375</v>
      </c>
      <c r="U46" s="18">
        <v>49.640780020526854</v>
      </c>
      <c r="V46" s="10">
        <f>SUM(T46*0.75*T9)/AQ46</f>
        <v>5824.1299012446707</v>
      </c>
      <c r="W46" s="2">
        <v>0.7110222580130352</v>
      </c>
      <c r="X46" s="18">
        <v>46.642576341182547</v>
      </c>
      <c r="Y46" s="10">
        <f>SUM(W46*0.75*W9)/AQ46</f>
        <v>9949.5122119409043</v>
      </c>
      <c r="Z46" s="2">
        <v>0.93677598008681284</v>
      </c>
      <c r="AA46" s="18">
        <v>60.264674284598108</v>
      </c>
      <c r="AB46" s="10">
        <f>SUM(Z46*0.75*Z9)/AQ46</f>
        <v>8177.9762414928682</v>
      </c>
      <c r="AC46" s="2">
        <v>0.80234970825896612</v>
      </c>
      <c r="AD46" s="18">
        <v>61.004658699615156</v>
      </c>
      <c r="AE46" s="10">
        <f>SUM(AC46*0.75*AC9)/AQ46</f>
        <v>7881.8823590819538</v>
      </c>
      <c r="AF46" s="2">
        <v>0.70963388763985358</v>
      </c>
      <c r="AG46" s="18">
        <v>55.196842672942104</v>
      </c>
      <c r="AH46" s="10">
        <f>SUM(AF46*0.75*AF9)/AQ46</f>
        <v>13916.748442819777</v>
      </c>
      <c r="AI46" s="2">
        <v>0.81688091584256528</v>
      </c>
      <c r="AJ46" s="18">
        <v>62.738853503184714</v>
      </c>
      <c r="AK46" s="10">
        <f>SUM(AI46*0.75*AI9)/AQ46</f>
        <v>6796.9938070873723</v>
      </c>
      <c r="AL46" s="2">
        <v>0.52898727401191459</v>
      </c>
      <c r="AM46" s="18">
        <v>28.449292452830189</v>
      </c>
      <c r="AN46" s="10">
        <f>SUM(AL46*0.75*AL9)/AQ46</f>
        <v>854.40261207491073</v>
      </c>
      <c r="AO46" s="2">
        <f t="shared" ref="AO46:AP49" si="5">AVERAGE(AL46,W46,AF46,K46,AC46,B46,AI46,H46,Q46,T46,E46,Z46,N46)</f>
        <v>0.73385246194476406</v>
      </c>
      <c r="AP46" s="18">
        <f t="shared" si="5"/>
        <v>50.720685690039218</v>
      </c>
      <c r="AQ46">
        <v>9</v>
      </c>
      <c r="AR46" s="10">
        <f>SUM(D46+G46+J46+M46+P46+S46+V46+Y46+AB46+AH46+AK46+AN46+AE46)</f>
        <v>95675.987989086789</v>
      </c>
    </row>
    <row r="47" spans="1:44" x14ac:dyDescent="0.25">
      <c r="A47" s="17" t="s">
        <v>55</v>
      </c>
      <c r="B47" s="16">
        <v>0.11848183755575652</v>
      </c>
      <c r="C47" s="18">
        <v>1.3652802893309222</v>
      </c>
      <c r="D47" s="9"/>
      <c r="E47" s="2">
        <v>5.5564052989020306E-2</v>
      </c>
      <c r="F47" s="18">
        <v>1.2438062493679847</v>
      </c>
      <c r="G47" s="9"/>
      <c r="H47" s="2">
        <v>0.10567575915087127</v>
      </c>
      <c r="I47" s="18">
        <v>1.529759609204268</v>
      </c>
      <c r="J47" s="9"/>
      <c r="K47" s="2">
        <v>8.3377810368349278E-2</v>
      </c>
      <c r="L47" s="18">
        <v>1.0492416372324953</v>
      </c>
      <c r="M47" s="9"/>
      <c r="N47" s="2">
        <v>0.11032166294922646</v>
      </c>
      <c r="O47" s="18">
        <v>1.4582183105452891</v>
      </c>
      <c r="P47" s="9"/>
      <c r="Q47" s="2">
        <v>9.3956778068946312E-2</v>
      </c>
      <c r="R47" s="18">
        <v>1.5684865900383143</v>
      </c>
      <c r="S47" s="9"/>
      <c r="T47" s="2">
        <v>0.15727953901459335</v>
      </c>
      <c r="U47" s="18">
        <v>2.4860303341316001</v>
      </c>
      <c r="V47" s="9"/>
      <c r="W47" s="2">
        <v>0.1729224171238134</v>
      </c>
      <c r="X47" s="18">
        <v>2.315053806139062</v>
      </c>
      <c r="Y47" s="9"/>
      <c r="Z47" s="2">
        <v>0.13152797294171767</v>
      </c>
      <c r="AA47" s="18">
        <v>1.5235862877234103</v>
      </c>
      <c r="AB47" s="9"/>
      <c r="AC47" s="2">
        <v>9.0258195486811604E-2</v>
      </c>
      <c r="AD47" s="18">
        <v>1.2436702450881103</v>
      </c>
      <c r="AE47" s="9"/>
      <c r="AF47" s="2">
        <v>9.5796243170702691E-2</v>
      </c>
      <c r="AG47" s="18">
        <v>1.2869539638182086</v>
      </c>
      <c r="AH47" s="9"/>
      <c r="AI47" s="2">
        <v>0.12059478621588948</v>
      </c>
      <c r="AJ47" s="18">
        <v>2.1519563239308463</v>
      </c>
      <c r="AK47" s="9"/>
      <c r="AL47" s="2">
        <v>1.7386716052062916E-2</v>
      </c>
      <c r="AM47" s="18">
        <v>0.35377358490566041</v>
      </c>
      <c r="AN47" s="9"/>
      <c r="AO47" s="2">
        <f t="shared" si="5"/>
        <v>0.10408798239136623</v>
      </c>
      <c r="AP47" s="18">
        <f t="shared" si="5"/>
        <v>1.5058320947273978</v>
      </c>
    </row>
    <row r="48" spans="1:44" x14ac:dyDescent="0.25">
      <c r="A48" s="31" t="s">
        <v>56</v>
      </c>
      <c r="B48" s="16">
        <v>3.5719250055736134</v>
      </c>
      <c r="C48" s="18">
        <v>90.244122965641949</v>
      </c>
      <c r="D48" s="10">
        <f>SUM(B48*0.75*B9)/AQ48</f>
        <v>26276.866303502287</v>
      </c>
      <c r="E48" s="2">
        <v>3.4814411752531353</v>
      </c>
      <c r="F48" s="18">
        <v>90.676509252705031</v>
      </c>
      <c r="G48" s="10">
        <f>SUM(E48*0.75*E9)/AQ48</f>
        <v>27717.2037966799</v>
      </c>
      <c r="H48" s="2">
        <v>3.6800234061283059</v>
      </c>
      <c r="I48" s="18">
        <v>88.006170458927883</v>
      </c>
      <c r="J48" s="10">
        <f>SUM(H48*0.75*H9)/AQ48</f>
        <v>23767.431168479663</v>
      </c>
      <c r="K48" s="2">
        <v>3.7009939388722315</v>
      </c>
      <c r="L48" s="18">
        <v>89.27384167878661</v>
      </c>
      <c r="M48" s="10">
        <f>SUM(K48*0.75*K9)/AQ48</f>
        <v>51992.796517923394</v>
      </c>
      <c r="N48" s="2">
        <v>3.5042073919322281</v>
      </c>
      <c r="O48" s="18">
        <v>91.627423597804551</v>
      </c>
      <c r="P48" s="10">
        <f>SUM(N48*0.75*N9)/AQ48</f>
        <v>53971.802250540175</v>
      </c>
      <c r="Q48" s="2">
        <v>3.6075391604287352</v>
      </c>
      <c r="R48" s="18">
        <v>90.577107279693493</v>
      </c>
      <c r="S48" s="10">
        <f>SUM(Q48*0.75*Q9)/AQ48</f>
        <v>34138.143075137123</v>
      </c>
      <c r="T48" s="2">
        <v>4.0087673174789726</v>
      </c>
      <c r="U48" s="18">
        <v>92.199794731440292</v>
      </c>
      <c r="V48" s="10">
        <f>SUM(T48*0.75*T9)/AQ48</f>
        <v>30185.683836673543</v>
      </c>
      <c r="W48" s="2">
        <v>3.6570688542687284</v>
      </c>
      <c r="X48" s="18">
        <v>90.819203430885921</v>
      </c>
      <c r="Y48" s="10">
        <f>SUM(W48*0.75*W9)/AQ48</f>
        <v>51174.278744995878</v>
      </c>
      <c r="Z48" s="2">
        <v>3.8090446454567011</v>
      </c>
      <c r="AA48" s="18">
        <v>90.169938470553774</v>
      </c>
      <c r="AB48" s="10">
        <f>SUM(Z48*0.75*Z9)/AQ48</f>
        <v>33252.642334449876</v>
      </c>
      <c r="AC48" s="2">
        <v>3.5055610145360196</v>
      </c>
      <c r="AD48" s="18">
        <v>91.395584362973466</v>
      </c>
      <c r="AE48" s="10">
        <f>SUM(AC48*0.75*AC9)/AQ48</f>
        <v>34436.878626294587</v>
      </c>
      <c r="AF48" s="2">
        <v>2.7366621799859847</v>
      </c>
      <c r="AG48" s="18">
        <v>86.851007501103112</v>
      </c>
      <c r="AH48" s="10">
        <f>SUM(AF48*0.75*AF9)/AQ48</f>
        <v>53669.138122068478</v>
      </c>
      <c r="AI48" s="2">
        <v>3.7138809586837578</v>
      </c>
      <c r="AJ48" s="18">
        <v>89.981801637852598</v>
      </c>
      <c r="AK48" s="10">
        <f>SUM(AI48*0.75*AI9)/AQ48</f>
        <v>30901.965496887991</v>
      </c>
      <c r="AL48" s="2">
        <v>4.4053026200628089</v>
      </c>
      <c r="AM48" s="18">
        <v>88.502358490566039</v>
      </c>
      <c r="AN48" s="10">
        <f>SUM(AL48*0.75*AL9)/AQ48</f>
        <v>7115.2979485047799</v>
      </c>
      <c r="AO48" s="2">
        <f t="shared" si="5"/>
        <v>3.6448013591277868</v>
      </c>
      <c r="AP48" s="18">
        <f t="shared" si="5"/>
        <v>90.024989527610373</v>
      </c>
      <c r="AQ48">
        <v>9</v>
      </c>
      <c r="AR48" s="10">
        <f>SUM(D48+G48+J48+M48+P48+S48+V48+Y48+AB48+AH48+AK48+AN48+AE48)</f>
        <v>458600.12822213763</v>
      </c>
    </row>
    <row r="49" spans="1:44" x14ac:dyDescent="0.25">
      <c r="A49" s="32" t="s">
        <v>57</v>
      </c>
      <c r="B49" s="16">
        <v>0.49371042940110321</v>
      </c>
      <c r="C49" s="18">
        <v>7.7305605786618452</v>
      </c>
      <c r="D49" s="9"/>
      <c r="E49" s="2">
        <v>0.37756814560224999</v>
      </c>
      <c r="F49" s="18">
        <v>5.9965618363838606</v>
      </c>
      <c r="G49" s="9"/>
      <c r="H49" s="2">
        <v>0.61265769703018935</v>
      </c>
      <c r="I49" s="18">
        <v>9.114282041393496</v>
      </c>
      <c r="J49" s="9"/>
      <c r="K49" s="2">
        <v>0.47390052257856413</v>
      </c>
      <c r="L49" s="18">
        <v>7.5057136920839387</v>
      </c>
      <c r="M49" s="9"/>
      <c r="N49" s="2">
        <v>0.86011139152638494</v>
      </c>
      <c r="O49" s="18">
        <v>8.0445584748790218</v>
      </c>
      <c r="P49" s="9"/>
      <c r="Q49" s="2">
        <v>0.4920892515038362</v>
      </c>
      <c r="R49" s="18">
        <v>6.3457854406130263</v>
      </c>
      <c r="S49" s="9"/>
      <c r="T49" s="2">
        <v>0.8130407725747858</v>
      </c>
      <c r="U49" s="18">
        <v>8.0853004903637817</v>
      </c>
      <c r="V49" s="9"/>
      <c r="W49" s="2">
        <v>0.7686085150597125</v>
      </c>
      <c r="X49" s="18">
        <v>5.7102013262915463</v>
      </c>
      <c r="Y49" s="9"/>
      <c r="Z49" s="2">
        <v>1.0534243788957875</v>
      </c>
      <c r="AA49" s="18">
        <v>6.485008301591952</v>
      </c>
      <c r="AB49" s="9"/>
      <c r="AC49" s="2">
        <v>0.40283681256043652</v>
      </c>
      <c r="AD49" s="18">
        <v>4.334616163662143</v>
      </c>
      <c r="AE49" s="9"/>
      <c r="AF49" s="2">
        <v>1.1308472661918125</v>
      </c>
      <c r="AG49" s="18">
        <v>9.9794087365789075</v>
      </c>
      <c r="AH49" s="9"/>
      <c r="AI49" s="2">
        <v>1.1143225627763764</v>
      </c>
      <c r="AJ49" s="18">
        <v>7.7797998180163779</v>
      </c>
      <c r="AK49" s="9"/>
      <c r="AL49" s="2">
        <v>0.49621687491056082</v>
      </c>
      <c r="AM49" s="18">
        <v>2.7712264150943398</v>
      </c>
      <c r="AN49" s="9"/>
      <c r="AO49" s="2">
        <f t="shared" si="5"/>
        <v>0.69917958620090759</v>
      </c>
      <c r="AP49" s="18">
        <f t="shared" si="5"/>
        <v>6.9140787165857107</v>
      </c>
    </row>
    <row r="50" spans="1:44" x14ac:dyDescent="0.25">
      <c r="A50" s="22" t="s">
        <v>58</v>
      </c>
      <c r="B50" s="34">
        <f>SUM(B10:B49)</f>
        <v>36.340072704703374</v>
      </c>
      <c r="C50" s="35"/>
      <c r="D50" s="36"/>
      <c r="E50" s="34">
        <f>SUM(E10:E49)</f>
        <v>35.220575146577126</v>
      </c>
      <c r="F50" s="35"/>
      <c r="G50" s="36"/>
      <c r="H50" s="34">
        <f>SUM(H10:H49)</f>
        <v>32.402561049786101</v>
      </c>
      <c r="I50" s="35"/>
      <c r="J50" s="36"/>
      <c r="K50" s="34">
        <f>SUM(K10:K49)</f>
        <v>36.988816476817199</v>
      </c>
      <c r="L50" s="35"/>
      <c r="M50" s="36"/>
      <c r="N50" s="34">
        <f>SUM(N10:N49)</f>
        <v>33.010456546789982</v>
      </c>
      <c r="O50" s="35"/>
      <c r="P50" s="36"/>
      <c r="Q50" s="34">
        <f>SUM(Q10:Q49)</f>
        <v>33.985732157857655</v>
      </c>
      <c r="R50" s="35"/>
      <c r="S50" s="36"/>
      <c r="T50" s="34">
        <f>SUM(T10:T49)</f>
        <v>34.315059567494515</v>
      </c>
      <c r="U50" s="35"/>
      <c r="V50" s="36"/>
      <c r="W50" s="34">
        <f>SUM(W10:W49)</f>
        <v>33.996792063480136</v>
      </c>
      <c r="X50" s="35"/>
      <c r="Y50" s="36"/>
      <c r="Z50" s="34">
        <f>SUM(Z10:Z49)</f>
        <v>39.422665036975168</v>
      </c>
      <c r="AA50" s="35"/>
      <c r="AB50" s="36"/>
      <c r="AC50" s="34">
        <f>SUM(AC10:AC49)</f>
        <v>34.360015955349539</v>
      </c>
      <c r="AD50" s="35"/>
      <c r="AE50" s="35"/>
      <c r="AF50" s="34">
        <f>SUM(AF10:AF49)</f>
        <v>29.036592917680409</v>
      </c>
      <c r="AG50" s="35"/>
      <c r="AH50" s="36"/>
      <c r="AI50" s="34">
        <f>SUM(AI10:AI49)</f>
        <v>38.470889734483727</v>
      </c>
      <c r="AJ50" s="35"/>
      <c r="AK50" s="36"/>
      <c r="AL50" s="34">
        <f>SUM(AL10:AL49)</f>
        <v>43.569983154017535</v>
      </c>
      <c r="AM50" s="35"/>
      <c r="AN50" s="35"/>
      <c r="AO50" s="34">
        <f>SUM(AO10:AO49)</f>
        <v>35.470785577847117</v>
      </c>
      <c r="AP50" s="22"/>
      <c r="AQ50" s="22"/>
      <c r="AR50" s="39">
        <f>SUM(AR10:AR49)</f>
        <v>1890860.8109484189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Dyhrberg Larsen</dc:creator>
  <cp:lastModifiedBy>Hans</cp:lastModifiedBy>
  <dcterms:created xsi:type="dcterms:W3CDTF">2014-05-27T12:02:41Z</dcterms:created>
  <dcterms:modified xsi:type="dcterms:W3CDTF">2015-11-27T12:32:24Z</dcterms:modified>
</cp:coreProperties>
</file>